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EES DIT" sheetId="1" r:id="rId1"/>
    <sheet name="Gas" sheetId="2" r:id="rId2"/>
    <sheet name="Dagstroom" sheetId="3" r:id="rId3"/>
    <sheet name="Nachtstroom" sheetId="4" r:id="rId4"/>
  </sheets>
  <definedNames>
    <definedName name="_xlnm.Print_Area" localSheetId="2">'Dagstroom'!$A$1:$N$57</definedName>
    <definedName name="_xlnm.Print_Area" localSheetId="3">'Nachtstroom'!$A$1:$N$57</definedName>
  </definedNames>
  <calcPr fullCalcOnLoad="1"/>
</workbook>
</file>

<file path=xl/comments2.xml><?xml version="1.0" encoding="utf-8"?>
<comments xmlns="http://schemas.openxmlformats.org/spreadsheetml/2006/main">
  <authors>
    <author>Wim de Groot</author>
  </authors>
  <commentList>
    <comment ref="A5" authorId="0">
      <text>
        <r>
          <rPr>
            <sz val="10"/>
            <rFont val="Arial"/>
            <family val="2"/>
          </rPr>
          <t>Vul een datum in: de eerste vaste dag waarop u begint met het noteren van de meterstanden.</t>
        </r>
      </text>
    </comment>
    <comment ref="M9" authorId="0">
      <text>
        <r>
          <rPr>
            <sz val="10"/>
            <rFont val="Arial"/>
            <family val="2"/>
          </rPr>
          <t>U kunt de prognose aanpassen met de knopjes: breng de blauwe lijn zo dicht mogelijk bij de zwarte.</t>
        </r>
      </text>
    </comment>
    <comment ref="M1" authorId="0">
      <text>
        <r>
          <rPr>
            <sz val="10"/>
            <rFont val="Arial"/>
            <family val="2"/>
          </rPr>
          <t>Klik op de knopjes om de top van de blauwe en zwarte lijn te verschuiven naar de koudste week. Zo past u het verwachte gebruik per week aan. 
De totale jaarprognose verandert hierdoor niet.</t>
        </r>
      </text>
    </comment>
    <comment ref="D2" authorId="0">
      <text>
        <r>
          <rPr>
            <sz val="10"/>
            <rFont val="Arial"/>
            <family val="2"/>
          </rPr>
          <t>Noteer hier uw jaarverbruik van vorig jaar.</t>
        </r>
      </text>
    </comment>
  </commentList>
</comments>
</file>

<file path=xl/comments3.xml><?xml version="1.0" encoding="utf-8"?>
<comments xmlns="http://schemas.openxmlformats.org/spreadsheetml/2006/main">
  <authors>
    <author>Wim de Groot</author>
  </authors>
  <commentList>
    <comment ref="A5" authorId="0">
      <text>
        <r>
          <rPr>
            <sz val="10"/>
            <rFont val="Arial"/>
            <family val="2"/>
          </rPr>
          <t>Vul een datum in: de eerste vaste dag waarop u begint met het noteren van de meterstanden.</t>
        </r>
      </text>
    </comment>
    <comment ref="M9" authorId="0">
      <text>
        <r>
          <rPr>
            <sz val="10"/>
            <rFont val="Arial"/>
            <family val="2"/>
          </rPr>
          <t>U kunt de prognose aanpassen met de knopjes: breng de blauwe lijn zo dicht mogelijk bij de zwarte.</t>
        </r>
      </text>
    </comment>
    <comment ref="M1" authorId="0">
      <text>
        <r>
          <rPr>
            <sz val="10"/>
            <rFont val="Arial"/>
            <family val="2"/>
          </rPr>
          <t>Klik op de knopjes om de top van de blauwe en zwarte lijn te verschuiven naar de koudste week. Zo past u het verwachte gebruik per week aan. 
De totale jaarprognose verandert hierdoor niet.</t>
        </r>
      </text>
    </comment>
    <comment ref="D2" authorId="0">
      <text>
        <r>
          <rPr>
            <sz val="10"/>
            <rFont val="Arial"/>
            <family val="2"/>
          </rPr>
          <t>Noteer hier uw jaarverbruik van vorig jaar.</t>
        </r>
      </text>
    </comment>
  </commentList>
</comments>
</file>

<file path=xl/comments4.xml><?xml version="1.0" encoding="utf-8"?>
<comments xmlns="http://schemas.openxmlformats.org/spreadsheetml/2006/main">
  <authors>
    <author>Wim de Groot</author>
  </authors>
  <commentList>
    <comment ref="M9" authorId="0">
      <text>
        <r>
          <rPr>
            <sz val="10"/>
            <rFont val="Arial"/>
            <family val="2"/>
          </rPr>
          <t>U kunt de prognose aanpassen met de knopjes: breng de blauwe lijn zo dicht mogelijk bij de zwarte.</t>
        </r>
      </text>
    </comment>
    <comment ref="M1" authorId="0">
      <text>
        <r>
          <rPr>
            <sz val="10"/>
            <rFont val="Arial"/>
            <family val="2"/>
          </rPr>
          <t>Klik op de knopjes om de top van de blauwe en zwarte lijn te verschuiven naar de koudste week. Zo past u het verwachte gebruik per week aan. 
De totale jaarprognose verandert hierdoor niet.</t>
        </r>
      </text>
    </comment>
    <comment ref="A5" authorId="0">
      <text>
        <r>
          <rPr>
            <sz val="10"/>
            <rFont val="Arial"/>
            <family val="2"/>
          </rPr>
          <t>Vul een datum in: de eerste vaste dag waarop u begint met het noteren van de meterstanden.</t>
        </r>
      </text>
    </comment>
    <comment ref="D2" authorId="0">
      <text>
        <r>
          <rPr>
            <sz val="10"/>
            <rFont val="Arial"/>
            <family val="2"/>
          </rPr>
          <t>Noteer hier uw jaarverbruik van vorig jaar.</t>
        </r>
      </text>
    </comment>
  </commentList>
</comments>
</file>

<file path=xl/sharedStrings.xml><?xml version="1.0" encoding="utf-8"?>
<sst xmlns="http://schemas.openxmlformats.org/spreadsheetml/2006/main" count="61" uniqueCount="33">
  <si>
    <t>Top</t>
  </si>
  <si>
    <t>Gebruik</t>
  </si>
  <si>
    <t>eerder</t>
  </si>
  <si>
    <t>tot nu toe</t>
  </si>
  <si>
    <t>t/m deze week</t>
  </si>
  <si>
    <t>Prognose</t>
  </si>
  <si>
    <t>deze week</t>
  </si>
  <si>
    <t>later</t>
  </si>
  <si>
    <t>Prognose:</t>
  </si>
  <si>
    <t>steiler</t>
  </si>
  <si>
    <t>vlakker</t>
  </si>
  <si>
    <t>datum:</t>
  </si>
  <si>
    <t>meterstand: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</si>
  <si>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</si>
  <si>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</si>
  <si>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</si>
  <si>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</si>
  <si>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</si>
  <si>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</si>
  <si>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</si>
  <si>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</si>
  <si>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</si>
  <si>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 ik dat op prijs!</t>
  </si>
  <si>
    <t>* U mag daarvoor geen vergoeding vragen,</t>
  </si>
  <si>
    <t>* meld op uw website dat het bestand van Wim de Groot afkomstig is,</t>
  </si>
  <si>
    <t>* stuur daarover een berichtje naar info@exceltekstenuitleg.nl</t>
  </si>
  <si>
    <r>
      <rPr>
        <sz val="11"/>
        <rFont val="Calibri"/>
        <family val="2"/>
      </rPr>
      <t xml:space="preserve">* plaats daarbij een link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</si>
  <si>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</si>
  <si>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</si>
  <si>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</si>
  <si>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</si>
  <si>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</si>
  <si>
    <t>Totaal vorig jaar:</t>
  </si>
</sst>
</file>

<file path=xl/styles.xml><?xml version="1.0" encoding="utf-8"?>
<styleSheet xmlns="http://schemas.openxmlformats.org/spreadsheetml/2006/main">
  <numFmts count="6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%"/>
    <numFmt numFmtId="184" formatCode="0.00000"/>
    <numFmt numFmtId="185" formatCode="0[$ minder];0[$ meer]"/>
    <numFmt numFmtId="186" formatCode="#,##0;[Red]#,##0"/>
    <numFmt numFmtId="187" formatCode="#,##0;#,##0"/>
    <numFmt numFmtId="188" formatCode="#,##0[$ hoger];#,##0[$ lager]"/>
    <numFmt numFmtId="189" formatCode="d\ mmm"/>
    <numFmt numFmtId="190" formatCode="0[$ meer];0[$ minder]"/>
    <numFmt numFmtId="191" formatCode="0.0[$ meer];0.0[$ minder]"/>
    <numFmt numFmtId="192" formatCode="0.000%"/>
    <numFmt numFmtId="193" formatCode="0.0000%"/>
    <numFmt numFmtId="194" formatCode="* 0.0[$ meer];0.0[$ minder]"/>
    <numFmt numFmtId="195" formatCode="* \ 0.0[$ meer];0.0[$ minder]"/>
    <numFmt numFmtId="196" formatCode="0.0\ * [$ meer];0.0[$ minder]"/>
    <numFmt numFmtId="197" formatCode="0.0* [$ meer];0.0[$ minder]"/>
    <numFmt numFmtId="198" formatCode="0.0* [$ meer];0.0* [$ minder]"/>
    <numFmt numFmtId="199" formatCode="0.0* [$ meer];0.0\ * [$ minder]"/>
    <numFmt numFmtId="200" formatCode="0.00000%"/>
    <numFmt numFmtId="201" formatCode="0.000000%"/>
    <numFmt numFmtId="202" formatCode="#,##0.0"/>
    <numFmt numFmtId="203" formatCode="0.000000"/>
    <numFmt numFmtId="204" formatCode="d\ mmm\ yy"/>
    <numFmt numFmtId="205" formatCode="#,##0.000"/>
    <numFmt numFmtId="206" formatCode="#,##0.0000"/>
    <numFmt numFmtId="207" formatCode="#,##0.00000"/>
    <numFmt numFmtId="208" formatCode="#,##0.000000"/>
    <numFmt numFmtId="209" formatCode="0.0* [$ hoger];0.0* [$ lager]"/>
    <numFmt numFmtId="210" formatCode="0.0[$ hoger];0.0[$ lager]"/>
    <numFmt numFmtId="211" formatCode="yyyy"/>
    <numFmt numFmtId="212" formatCode="_-&quot;€&quot;\ * #,##0.0_-;_-&quot;€&quot;\ * #,##0.0\-;_-&quot;€&quot;\ * &quot;-&quot;?_-;_-@_-"/>
    <numFmt numFmtId="213" formatCode="&quot;€&quot;\ #,##0.000_-"/>
    <numFmt numFmtId="214" formatCode="&quot;€&quot;\ #,##0.0_-"/>
    <numFmt numFmtId="215" formatCode="0* [$ hoger];0* [$ lager]"/>
    <numFmt numFmtId="216" formatCode="0.0000000%"/>
    <numFmt numFmtId="217" formatCode="0.00000000%"/>
    <numFmt numFmtId="218" formatCode="0.000000000%"/>
    <numFmt numFmtId="219" formatCode="0.0000000000%"/>
    <numFmt numFmtId="220" formatCode="0.00000000000%"/>
  </numFmts>
  <fonts count="55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11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2"/>
      <name val="Arial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1"/>
      <color indexed="60"/>
      <name val="Calibri"/>
      <family val="2"/>
    </font>
    <font>
      <b/>
      <sz val="11"/>
      <color indexed="13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  <font>
      <b/>
      <sz val="11"/>
      <color rgb="FFFFFF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9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33" borderId="10" xfId="60" applyNumberFormat="1" applyFont="1" applyFill="1" applyBorder="1">
      <alignment/>
      <protection/>
    </xf>
    <xf numFmtId="3" fontId="0" fillId="33" borderId="11" xfId="60" applyNumberFormat="1" applyFont="1" applyFill="1" applyBorder="1">
      <alignment/>
      <protection/>
    </xf>
    <xf numFmtId="3" fontId="0" fillId="34" borderId="10" xfId="60" applyNumberFormat="1" applyFont="1" applyFill="1" applyBorder="1" applyAlignment="1">
      <alignment horizontal="center"/>
      <protection/>
    </xf>
    <xf numFmtId="3" fontId="5" fillId="35" borderId="12" xfId="57" applyNumberFormat="1" applyFont="1" applyFill="1" applyBorder="1" applyAlignment="1">
      <alignment horizontal="center"/>
    </xf>
    <xf numFmtId="205" fontId="0" fillId="35" borderId="13" xfId="60" applyNumberFormat="1" applyFont="1" applyFill="1" applyBorder="1" applyAlignment="1">
      <alignment horizontal="right"/>
      <protection/>
    </xf>
    <xf numFmtId="0" fontId="0" fillId="36" borderId="0" xfId="60" applyFont="1" applyFill="1">
      <alignment/>
      <protection/>
    </xf>
    <xf numFmtId="0" fontId="0" fillId="34" borderId="12" xfId="60" applyFont="1" applyFill="1" applyBorder="1" applyAlignment="1">
      <alignment horizontal="center"/>
      <protection/>
    </xf>
    <xf numFmtId="3" fontId="0" fillId="33" borderId="14" xfId="57" applyNumberFormat="1" applyFont="1" applyFill="1" applyBorder="1" applyAlignment="1">
      <alignment/>
    </xf>
    <xf numFmtId="3" fontId="0" fillId="33" borderId="0" xfId="60" applyNumberFormat="1" applyFont="1" applyFill="1" applyBorder="1">
      <alignment/>
      <protection/>
    </xf>
    <xf numFmtId="3" fontId="0" fillId="33" borderId="0" xfId="60" applyNumberFormat="1" applyFont="1" applyFill="1" applyBorder="1" applyAlignment="1">
      <alignment horizontal="center"/>
      <protection/>
    </xf>
    <xf numFmtId="3" fontId="5" fillId="0" borderId="15" xfId="60" applyNumberFormat="1" applyFont="1" applyFill="1" applyBorder="1" applyAlignment="1">
      <alignment horizontal="center"/>
      <protection/>
    </xf>
    <xf numFmtId="208" fontId="0" fillId="35" borderId="16" xfId="60" applyNumberFormat="1" applyFont="1" applyFill="1" applyBorder="1" applyAlignment="1">
      <alignment horizontal="center"/>
      <protection/>
    </xf>
    <xf numFmtId="0" fontId="0" fillId="36" borderId="0" xfId="60" applyFont="1" applyFill="1" applyAlignment="1">
      <alignment horizontal="center"/>
      <protection/>
    </xf>
    <xf numFmtId="204" fontId="0" fillId="33" borderId="0" xfId="60" applyNumberFormat="1" applyFont="1" applyFill="1" applyBorder="1" applyAlignment="1">
      <alignment horizontal="right"/>
      <protection/>
    </xf>
    <xf numFmtId="3" fontId="0" fillId="34" borderId="14" xfId="60" applyNumberFormat="1" applyFont="1" applyFill="1" applyBorder="1" applyAlignment="1">
      <alignment horizontal="center"/>
      <protection/>
    </xf>
    <xf numFmtId="3" fontId="0" fillId="35" borderId="16" xfId="60" applyNumberFormat="1" applyFont="1" applyFill="1" applyBorder="1" applyAlignment="1">
      <alignment horizontal="center"/>
      <protection/>
    </xf>
    <xf numFmtId="10" fontId="0" fillId="35" borderId="13" xfId="57" applyNumberFormat="1" applyFont="1" applyFill="1" applyBorder="1" applyAlignment="1">
      <alignment horizontal="right"/>
    </xf>
    <xf numFmtId="1" fontId="6" fillId="34" borderId="16" xfId="60" applyNumberFormat="1" applyFont="1" applyFill="1" applyBorder="1" applyAlignment="1">
      <alignment horizontal="center"/>
      <protection/>
    </xf>
    <xf numFmtId="3" fontId="0" fillId="33" borderId="17" xfId="60" applyNumberFormat="1" applyFont="1" applyFill="1" applyBorder="1" applyAlignment="1">
      <alignment horizontal="right"/>
      <protection/>
    </xf>
    <xf numFmtId="3" fontId="0" fillId="33" borderId="18" xfId="60" applyNumberFormat="1" applyFont="1" applyFill="1" applyBorder="1" applyAlignment="1">
      <alignment horizontal="center"/>
      <protection/>
    </xf>
    <xf numFmtId="3" fontId="5" fillId="33" borderId="18" xfId="60" applyNumberFormat="1" applyFont="1" applyFill="1" applyBorder="1" applyAlignment="1">
      <alignment horizontal="center"/>
      <protection/>
    </xf>
    <xf numFmtId="3" fontId="5" fillId="34" borderId="17" xfId="60" applyNumberFormat="1" applyFont="1" applyFill="1" applyBorder="1" applyAlignment="1">
      <alignment horizontal="center"/>
      <protection/>
    </xf>
    <xf numFmtId="3" fontId="5" fillId="35" borderId="19" xfId="60" applyNumberFormat="1" applyFont="1" applyFill="1" applyBorder="1" applyAlignment="1">
      <alignment horizontal="center"/>
      <protection/>
    </xf>
    <xf numFmtId="0" fontId="0" fillId="35" borderId="20" xfId="60" applyFont="1" applyFill="1" applyBorder="1" applyAlignment="1">
      <alignment horizontal="right"/>
      <protection/>
    </xf>
    <xf numFmtId="1" fontId="7" fillId="34" borderId="16" xfId="60" applyNumberFormat="1" applyFont="1" applyFill="1" applyBorder="1" applyAlignment="1">
      <alignment horizontal="right"/>
      <protection/>
    </xf>
    <xf numFmtId="204" fontId="0" fillId="0" borderId="17" xfId="60" applyNumberFormat="1" applyFont="1" applyFill="1" applyBorder="1" applyAlignment="1">
      <alignment horizontal="right"/>
      <protection/>
    </xf>
    <xf numFmtId="3" fontId="5" fillId="0" borderId="10" xfId="61" applyNumberFormat="1" applyFont="1" applyFill="1" applyBorder="1">
      <alignment/>
      <protection/>
    </xf>
    <xf numFmtId="3" fontId="0" fillId="34" borderId="12" xfId="60" applyNumberFormat="1" applyFont="1" applyFill="1" applyBorder="1">
      <alignment/>
      <protection/>
    </xf>
    <xf numFmtId="1" fontId="6" fillId="34" borderId="16" xfId="57" applyNumberFormat="1" applyFont="1" applyFill="1" applyBorder="1" applyAlignment="1">
      <alignment horizontal="center"/>
    </xf>
    <xf numFmtId="3" fontId="0" fillId="0" borderId="14" xfId="61" applyNumberFormat="1" applyFont="1" applyFill="1" applyBorder="1">
      <alignment/>
      <protection/>
    </xf>
    <xf numFmtId="3" fontId="0" fillId="34" borderId="16" xfId="60" applyNumberFormat="1" applyFont="1" applyFill="1" applyBorder="1">
      <alignment/>
      <protection/>
    </xf>
    <xf numFmtId="3" fontId="0" fillId="35" borderId="16" xfId="60" applyNumberFormat="1" applyFont="1" applyFill="1" applyBorder="1">
      <alignment/>
      <protection/>
    </xf>
    <xf numFmtId="0" fontId="0" fillId="34" borderId="19" xfId="60" applyFont="1" applyFill="1" applyBorder="1" applyAlignment="1">
      <alignment horizontal="center"/>
      <protection/>
    </xf>
    <xf numFmtId="0" fontId="0" fillId="34" borderId="16" xfId="60" applyFont="1" applyFill="1" applyBorder="1">
      <alignment/>
      <protection/>
    </xf>
    <xf numFmtId="204" fontId="0" fillId="33" borderId="0" xfId="60" applyNumberFormat="1" applyFont="1" applyFill="1" applyBorder="1">
      <alignment/>
      <protection/>
    </xf>
    <xf numFmtId="1" fontId="6" fillId="34" borderId="16" xfId="60" applyNumberFormat="1" applyFont="1" applyFill="1" applyBorder="1" applyAlignment="1">
      <alignment horizontal="right"/>
      <protection/>
    </xf>
    <xf numFmtId="1" fontId="7" fillId="34" borderId="16" xfId="57" applyNumberFormat="1" applyFont="1" applyFill="1" applyBorder="1" applyAlignment="1">
      <alignment horizontal="right"/>
    </xf>
    <xf numFmtId="0" fontId="0" fillId="36" borderId="0" xfId="60" applyFont="1" applyFill="1" applyBorder="1">
      <alignment/>
      <protection/>
    </xf>
    <xf numFmtId="3" fontId="5" fillId="0" borderId="14" xfId="61" applyNumberFormat="1" applyFont="1" applyFill="1" applyBorder="1">
      <alignment/>
      <protection/>
    </xf>
    <xf numFmtId="204" fontId="0" fillId="36" borderId="0" xfId="60" applyNumberFormat="1" applyFont="1" applyFill="1" applyBorder="1">
      <alignment/>
      <protection/>
    </xf>
    <xf numFmtId="3" fontId="0" fillId="36" borderId="0" xfId="60" applyNumberFormat="1" applyFont="1" applyFill="1" applyBorder="1">
      <alignment/>
      <protection/>
    </xf>
    <xf numFmtId="3" fontId="0" fillId="36" borderId="13" xfId="60" applyNumberFormat="1" applyFont="1" applyFill="1" applyBorder="1">
      <alignment/>
      <protection/>
    </xf>
    <xf numFmtId="3" fontId="0" fillId="36" borderId="16" xfId="60" applyNumberFormat="1" applyFont="1" applyFill="1" applyBorder="1">
      <alignment/>
      <protection/>
    </xf>
    <xf numFmtId="183" fontId="0" fillId="36" borderId="14" xfId="57" applyNumberFormat="1" applyFont="1" applyFill="1" applyBorder="1" applyAlignment="1">
      <alignment horizontal="right"/>
    </xf>
    <xf numFmtId="3" fontId="0" fillId="35" borderId="12" xfId="60" applyNumberFormat="1" applyFont="1" applyFill="1" applyBorder="1" applyAlignment="1">
      <alignment horizontal="center"/>
      <protection/>
    </xf>
    <xf numFmtId="3" fontId="0" fillId="35" borderId="13" xfId="60" applyNumberFormat="1" applyFont="1" applyFill="1" applyBorder="1" applyAlignment="1">
      <alignment horizontal="right"/>
      <protection/>
    </xf>
    <xf numFmtId="189" fontId="0" fillId="36" borderId="0" xfId="60" applyNumberFormat="1" applyFont="1" applyFill="1" applyBorder="1">
      <alignment/>
      <protection/>
    </xf>
    <xf numFmtId="0" fontId="8" fillId="37" borderId="0" xfId="58" applyFont="1" applyFill="1">
      <alignment/>
      <protection/>
    </xf>
    <xf numFmtId="0" fontId="8" fillId="38" borderId="21" xfId="58" applyFont="1" applyFill="1" applyBorder="1">
      <alignment/>
      <protection/>
    </xf>
    <xf numFmtId="0" fontId="8" fillId="38" borderId="22" xfId="58" applyFont="1" applyFill="1" applyBorder="1">
      <alignment/>
      <protection/>
    </xf>
    <xf numFmtId="0" fontId="8" fillId="39" borderId="23" xfId="58" applyFont="1" applyFill="1" applyBorder="1">
      <alignment/>
      <protection/>
    </xf>
    <xf numFmtId="0" fontId="8" fillId="38" borderId="24" xfId="58" applyFont="1" applyFill="1" applyBorder="1">
      <alignment/>
      <protection/>
    </xf>
    <xf numFmtId="0" fontId="8" fillId="33" borderId="0" xfId="58" applyFont="1" applyFill="1" applyBorder="1">
      <alignment/>
      <protection/>
    </xf>
    <xf numFmtId="0" fontId="8" fillId="39" borderId="25" xfId="58" applyFont="1" applyFill="1" applyBorder="1">
      <alignment/>
      <protection/>
    </xf>
    <xf numFmtId="0" fontId="8" fillId="38" borderId="24" xfId="58" applyFont="1" applyFill="1" applyBorder="1" applyAlignment="1">
      <alignment vertical="center"/>
      <protection/>
    </xf>
    <xf numFmtId="0" fontId="8" fillId="33" borderId="0" xfId="58" applyFont="1" applyFill="1" applyBorder="1" applyAlignment="1">
      <alignment vertical="center"/>
      <protection/>
    </xf>
    <xf numFmtId="0" fontId="8" fillId="39" borderId="25" xfId="58" applyFont="1" applyFill="1" applyBorder="1" applyAlignment="1">
      <alignment vertical="center"/>
      <protection/>
    </xf>
    <xf numFmtId="0" fontId="8" fillId="37" borderId="0" xfId="58" applyFont="1" applyFill="1" applyAlignment="1">
      <alignment vertical="center"/>
      <protection/>
    </xf>
    <xf numFmtId="0" fontId="8" fillId="33" borderId="0" xfId="59" applyFont="1" applyFill="1" applyBorder="1">
      <alignment/>
      <protection/>
    </xf>
    <xf numFmtId="0" fontId="8" fillId="37" borderId="0" xfId="58" applyFont="1" applyFill="1" applyBorder="1">
      <alignment/>
      <protection/>
    </xf>
    <xf numFmtId="0" fontId="39" fillId="33" borderId="0" xfId="45" applyFill="1" applyBorder="1" applyAlignment="1" applyProtection="1">
      <alignment/>
      <protection/>
    </xf>
    <xf numFmtId="0" fontId="9" fillId="33" borderId="0" xfId="46" applyFont="1" applyFill="1" applyBorder="1" applyAlignment="1" applyProtection="1">
      <alignment/>
      <protection/>
    </xf>
    <xf numFmtId="0" fontId="8" fillId="33" borderId="0" xfId="58" applyFont="1" applyFill="1" applyBorder="1" applyAlignment="1">
      <alignment horizontal="center"/>
      <protection/>
    </xf>
    <xf numFmtId="0" fontId="51" fillId="33" borderId="0" xfId="45" applyFont="1" applyFill="1" applyBorder="1" applyAlignment="1" applyProtection="1">
      <alignment horizontal="center"/>
      <protection/>
    </xf>
    <xf numFmtId="0" fontId="52" fillId="33" borderId="0" xfId="58" applyFont="1" applyFill="1" applyBorder="1" applyAlignment="1">
      <alignment horizontal="center"/>
      <protection/>
    </xf>
    <xf numFmtId="0" fontId="8" fillId="39" borderId="26" xfId="58" applyFont="1" applyFill="1" applyBorder="1">
      <alignment/>
      <protection/>
    </xf>
    <xf numFmtId="0" fontId="8" fillId="39" borderId="27" xfId="58" applyFont="1" applyFill="1" applyBorder="1">
      <alignment/>
      <protection/>
    </xf>
    <xf numFmtId="0" fontId="8" fillId="39" borderId="28" xfId="58" applyFont="1" applyFill="1" applyBorder="1">
      <alignment/>
      <protection/>
    </xf>
    <xf numFmtId="0" fontId="53" fillId="37" borderId="29" xfId="59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#Auteursrecht" xfId="58"/>
    <cellStyle name="Standaard_Auteursrecht" xfId="59"/>
    <cellStyle name="Standaard_CID Meterstanden" xfId="60"/>
    <cellStyle name="Standaard_Energie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25"/>
          <c:w val="1"/>
          <c:h val="0.91675"/>
        </c:manualLayout>
      </c:layout>
      <c:barChart>
        <c:barDir val="col"/>
        <c:grouping val="clustered"/>
        <c:varyColors val="0"/>
        <c:ser>
          <c:idx val="2"/>
          <c:order val="0"/>
          <c:tx>
            <c:v>gebruik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Gas!$A$6:$A$57</c:f>
              <c:strCache/>
            </c:strRef>
          </c:cat>
          <c:val>
            <c:numRef>
              <c:f>Gas!$C$6:$C$57</c:f>
              <c:numCache/>
            </c:numRef>
          </c:val>
        </c:ser>
        <c:gapWidth val="20"/>
        <c:axId val="5422658"/>
        <c:axId val="48803923"/>
      </c:barChart>
      <c:lineChart>
        <c:grouping val="standard"/>
        <c:varyColors val="0"/>
        <c:ser>
          <c:idx val="0"/>
          <c:order val="1"/>
          <c:tx>
            <c:v>vorig jaar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Gas!$A$6:$A$57</c:f>
              <c:strCache/>
            </c:strRef>
          </c:cat>
          <c:val>
            <c:numRef>
              <c:f>Gas!$D$6:$D$57</c:f>
              <c:numCache/>
            </c:numRef>
          </c:val>
          <c:smooth val="1"/>
        </c:ser>
        <c:ser>
          <c:idx val="1"/>
          <c:order val="2"/>
          <c:tx>
            <c:v>prognose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Gas!$A$6:$A$57</c:f>
              <c:strCache/>
            </c:strRef>
          </c:cat>
          <c:val>
            <c:numRef>
              <c:f>Gas!$E$6:$E$57</c:f>
              <c:numCache/>
            </c:numRef>
          </c:val>
          <c:smooth val="1"/>
        </c:ser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0"/>
        <c:lblOffset val="100"/>
        <c:tickLblSkip val="4"/>
        <c:noMultiLvlLbl val="0"/>
      </c:catAx>
      <c:valAx>
        <c:axId val="488039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At val="1"/>
        <c:crossBetween val="between"/>
        <c:dispUnits/>
        <c:majorUnit val="10"/>
      </c:valAx>
      <c:spPr>
        <a:solidFill>
          <a:srgbClr val="FFE5E5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0175"/>
          <c:w val="0.669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926"/>
        </c:manualLayout>
      </c:layout>
      <c:barChart>
        <c:barDir val="col"/>
        <c:grouping val="clustered"/>
        <c:varyColors val="0"/>
        <c:ser>
          <c:idx val="2"/>
          <c:order val="0"/>
          <c:tx>
            <c:v>gebruik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Dagstroom!$A$6:$A$57</c:f>
              <c:strCache/>
            </c:strRef>
          </c:cat>
          <c:val>
            <c:numRef>
              <c:f>Dagstroom!$C$6:$C$57</c:f>
              <c:numCache/>
            </c:numRef>
          </c:val>
        </c:ser>
        <c:gapWidth val="20"/>
        <c:axId val="36582124"/>
        <c:axId val="60803661"/>
      </c:barChart>
      <c:lineChart>
        <c:grouping val="standard"/>
        <c:varyColors val="0"/>
        <c:ser>
          <c:idx val="0"/>
          <c:order val="1"/>
          <c:tx>
            <c:v>vorig jaar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Dagstroom!$A$6:$A$57</c:f>
              <c:strCache/>
            </c:strRef>
          </c:cat>
          <c:val>
            <c:numRef>
              <c:f>Dagstroom!$D$6:$D$57</c:f>
              <c:numCache/>
            </c:numRef>
          </c:val>
          <c:smooth val="1"/>
        </c:ser>
        <c:ser>
          <c:idx val="1"/>
          <c:order val="2"/>
          <c:tx>
            <c:v>prognose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Dagstroom!$A$6:$A$57</c:f>
              <c:strCache/>
            </c:strRef>
          </c:cat>
          <c:val>
            <c:numRef>
              <c:f>Dagstroom!$E$6:$E$57</c:f>
              <c:numCache/>
            </c:numRef>
          </c:val>
          <c:smooth val="1"/>
        </c:ser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auto val="0"/>
        <c:lblOffset val="100"/>
        <c:tickLblSkip val="4"/>
        <c:noMultiLvlLbl val="0"/>
      </c:catAx>
      <c:valAx>
        <c:axId val="608036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At val="1"/>
        <c:crossBetween val="between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66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175"/>
          <c:w val="0.669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926"/>
        </c:manualLayout>
      </c:layout>
      <c:barChart>
        <c:barDir val="col"/>
        <c:grouping val="clustered"/>
        <c:varyColors val="0"/>
        <c:ser>
          <c:idx val="2"/>
          <c:order val="0"/>
          <c:tx>
            <c:v>gebruik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Nachtstroom!$A$6:$A$57</c:f>
              <c:strCache/>
            </c:strRef>
          </c:cat>
          <c:val>
            <c:numRef>
              <c:f>Nachtstroom!$C$6:$C$57</c:f>
              <c:numCache/>
            </c:numRef>
          </c:val>
        </c:ser>
        <c:gapWidth val="20"/>
        <c:axId val="10362038"/>
        <c:axId val="26149479"/>
      </c:barChart>
      <c:lineChart>
        <c:grouping val="standard"/>
        <c:varyColors val="0"/>
        <c:ser>
          <c:idx val="0"/>
          <c:order val="1"/>
          <c:tx>
            <c:v>vorig jaar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Nachtstroom!$A$6:$A$57</c:f>
              <c:strCache/>
            </c:strRef>
          </c:cat>
          <c:val>
            <c:numRef>
              <c:f>Nachtstroom!$D$6:$D$57</c:f>
              <c:numCache/>
            </c:numRef>
          </c:val>
          <c:smooth val="1"/>
        </c:ser>
        <c:ser>
          <c:idx val="1"/>
          <c:order val="2"/>
          <c:tx>
            <c:v>prognose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Nachtstroom!$A$6:$A$57</c:f>
              <c:strCache/>
            </c:strRef>
          </c:cat>
          <c:val>
            <c:numRef>
              <c:f>Nachtstroom!$E$6:$E$57</c:f>
              <c:numCache/>
            </c:numRef>
          </c:val>
          <c:smooth val="1"/>
        </c:ser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0"/>
        <c:lblOffset val="100"/>
        <c:tickLblSkip val="4"/>
        <c:noMultiLvlLbl val="0"/>
      </c:catAx>
      <c:valAx>
        <c:axId val="261494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At val="1"/>
        <c:crossBetween val="between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777777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175"/>
          <c:w val="0.669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12</xdr:col>
      <xdr:colOff>314325</xdr:colOff>
      <xdr:row>30</xdr:row>
      <xdr:rowOff>0</xdr:rowOff>
    </xdr:to>
    <xdr:pic>
      <xdr:nvPicPr>
        <xdr:cNvPr id="1" name="Afbeelding 1" descr="Visitekaart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86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11</xdr:col>
      <xdr:colOff>504825</xdr:colOff>
      <xdr:row>14</xdr:row>
      <xdr:rowOff>9525</xdr:rowOff>
    </xdr:to>
    <xdr:graphicFrame>
      <xdr:nvGraphicFramePr>
        <xdr:cNvPr id="1" name="Grafiek 1"/>
        <xdr:cNvGraphicFramePr/>
      </xdr:nvGraphicFramePr>
      <xdr:xfrm>
        <a:off x="4095750" y="19050"/>
        <a:ext cx="37147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11</xdr:col>
      <xdr:colOff>504825</xdr:colOff>
      <xdr:row>14</xdr:row>
      <xdr:rowOff>9525</xdr:rowOff>
    </xdr:to>
    <xdr:graphicFrame>
      <xdr:nvGraphicFramePr>
        <xdr:cNvPr id="1" name="Grafiek 1"/>
        <xdr:cNvGraphicFramePr/>
      </xdr:nvGraphicFramePr>
      <xdr:xfrm>
        <a:off x="4095750" y="19050"/>
        <a:ext cx="37147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11</xdr:col>
      <xdr:colOff>504825</xdr:colOff>
      <xdr:row>14</xdr:row>
      <xdr:rowOff>9525</xdr:rowOff>
    </xdr:to>
    <xdr:graphicFrame>
      <xdr:nvGraphicFramePr>
        <xdr:cNvPr id="1" name="Grafiek 1"/>
        <xdr:cNvGraphicFramePr/>
      </xdr:nvGraphicFramePr>
      <xdr:xfrm>
        <a:off x="4095750" y="19050"/>
        <a:ext cx="37147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48" customWidth="1"/>
    <col min="2" max="2" width="0.85546875" style="48" customWidth="1"/>
    <col min="3" max="3" width="3.7109375" style="48" customWidth="1"/>
    <col min="4" max="4" width="67.57421875" style="48" bestFit="1" customWidth="1"/>
    <col min="5" max="5" width="3.7109375" style="48" customWidth="1"/>
    <col min="6" max="6" width="0.85546875" style="48" customWidth="1"/>
    <col min="7" max="16384" width="9.140625" style="48" customWidth="1"/>
  </cols>
  <sheetData>
    <row r="1" ht="15.75" thickBot="1"/>
    <row r="2" spans="2:6" ht="3.75" customHeight="1">
      <c r="B2" s="49"/>
      <c r="C2" s="50"/>
      <c r="D2" s="50"/>
      <c r="E2" s="50"/>
      <c r="F2" s="51"/>
    </row>
    <row r="3" spans="2:6" ht="15" customHeight="1">
      <c r="B3" s="52"/>
      <c r="C3" s="53"/>
      <c r="D3" s="53"/>
      <c r="E3" s="53"/>
      <c r="F3" s="54"/>
    </row>
    <row r="4" spans="2:6" s="58" customFormat="1" ht="15" customHeight="1" thickBot="1">
      <c r="B4" s="55"/>
      <c r="C4" s="56"/>
      <c r="D4" s="69" t="s">
        <v>13</v>
      </c>
      <c r="E4" s="56"/>
      <c r="F4" s="57"/>
    </row>
    <row r="5" spans="2:6" ht="15" customHeight="1">
      <c r="B5" s="52"/>
      <c r="C5" s="53"/>
      <c r="D5" s="53"/>
      <c r="E5" s="53"/>
      <c r="F5" s="54"/>
    </row>
    <row r="6" spans="2:6" ht="15" customHeight="1">
      <c r="B6" s="52"/>
      <c r="C6" s="53"/>
      <c r="D6" s="59" t="s">
        <v>14</v>
      </c>
      <c r="E6" s="53"/>
      <c r="F6" s="54"/>
    </row>
    <row r="7" spans="2:6" ht="15" customHeight="1">
      <c r="B7" s="52"/>
      <c r="C7" s="53"/>
      <c r="D7" s="59" t="s">
        <v>15</v>
      </c>
      <c r="E7" s="53"/>
      <c r="F7" s="54"/>
    </row>
    <row r="8" spans="2:6" ht="15" customHeight="1">
      <c r="B8" s="52"/>
      <c r="C8" s="53"/>
      <c r="D8" s="53"/>
      <c r="E8" s="53"/>
      <c r="F8" s="54"/>
    </row>
    <row r="9" spans="2:6" ht="15" customHeight="1">
      <c r="B9" s="52"/>
      <c r="C9" s="53"/>
      <c r="D9" s="59" t="s">
        <v>16</v>
      </c>
      <c r="E9" s="53"/>
      <c r="F9" s="54"/>
    </row>
    <row r="10" spans="2:6" ht="15" customHeight="1">
      <c r="B10" s="52"/>
      <c r="C10" s="53"/>
      <c r="D10" s="53" t="s">
        <v>17</v>
      </c>
      <c r="E10" s="53"/>
      <c r="F10" s="54"/>
    </row>
    <row r="11" spans="2:6" ht="15" customHeight="1">
      <c r="B11" s="52"/>
      <c r="C11" s="53"/>
      <c r="D11" s="53" t="s">
        <v>18</v>
      </c>
      <c r="E11" s="53"/>
      <c r="F11" s="54"/>
    </row>
    <row r="12" spans="2:6" ht="15" customHeight="1">
      <c r="B12" s="52"/>
      <c r="C12" s="53"/>
      <c r="D12" s="53" t="s">
        <v>19</v>
      </c>
      <c r="E12" s="53"/>
      <c r="F12" s="54"/>
    </row>
    <row r="13" spans="2:7" ht="15" customHeight="1">
      <c r="B13" s="52"/>
      <c r="C13" s="53"/>
      <c r="D13" s="53" t="s">
        <v>20</v>
      </c>
      <c r="E13" s="53"/>
      <c r="F13" s="54"/>
      <c r="G13" s="60"/>
    </row>
    <row r="14" spans="2:7" ht="15" customHeight="1">
      <c r="B14" s="52"/>
      <c r="C14" s="53"/>
      <c r="D14" s="53" t="s">
        <v>21</v>
      </c>
      <c r="E14" s="53"/>
      <c r="F14" s="54"/>
      <c r="G14" s="60"/>
    </row>
    <row r="15" spans="2:7" ht="15" customHeight="1">
      <c r="B15" s="52"/>
      <c r="C15" s="53"/>
      <c r="D15" s="53"/>
      <c r="E15" s="53"/>
      <c r="F15" s="54"/>
      <c r="G15" s="60"/>
    </row>
    <row r="16" spans="2:7" ht="15" customHeight="1">
      <c r="B16" s="52"/>
      <c r="C16" s="53"/>
      <c r="D16" s="53" t="s">
        <v>22</v>
      </c>
      <c r="E16" s="53"/>
      <c r="F16" s="54"/>
      <c r="G16" s="60"/>
    </row>
    <row r="17" spans="2:7" ht="15" customHeight="1">
      <c r="B17" s="52"/>
      <c r="C17" s="53"/>
      <c r="D17" s="53" t="s">
        <v>23</v>
      </c>
      <c r="E17" s="53"/>
      <c r="F17" s="54"/>
      <c r="G17" s="60"/>
    </row>
    <row r="18" spans="2:7" ht="15" customHeight="1">
      <c r="B18" s="52"/>
      <c r="C18" s="53"/>
      <c r="D18" s="53" t="s">
        <v>24</v>
      </c>
      <c r="E18" s="53"/>
      <c r="F18" s="54"/>
      <c r="G18" s="60"/>
    </row>
    <row r="19" spans="2:7" ht="15" customHeight="1">
      <c r="B19" s="52"/>
      <c r="C19" s="53"/>
      <c r="D19" s="53" t="s">
        <v>25</v>
      </c>
      <c r="E19" s="53"/>
      <c r="F19" s="54"/>
      <c r="G19" s="60"/>
    </row>
    <row r="20" spans="2:7" ht="15" customHeight="1">
      <c r="B20" s="52"/>
      <c r="C20" s="53"/>
      <c r="D20" s="61" t="s">
        <v>26</v>
      </c>
      <c r="E20" s="53"/>
      <c r="F20" s="54"/>
      <c r="G20" s="60"/>
    </row>
    <row r="21" spans="2:7" ht="15" customHeight="1">
      <c r="B21" s="52"/>
      <c r="C21" s="53"/>
      <c r="D21" s="53"/>
      <c r="E21" s="53"/>
      <c r="F21" s="54"/>
      <c r="G21" s="60"/>
    </row>
    <row r="22" spans="2:7" ht="15" customHeight="1">
      <c r="B22" s="52"/>
      <c r="C22" s="53"/>
      <c r="D22" s="53" t="s">
        <v>27</v>
      </c>
      <c r="E22" s="53"/>
      <c r="F22" s="54"/>
      <c r="G22" s="60"/>
    </row>
    <row r="23" spans="2:7" ht="15" customHeight="1">
      <c r="B23" s="52"/>
      <c r="C23" s="53"/>
      <c r="D23" s="62" t="s">
        <v>28</v>
      </c>
      <c r="E23" s="53"/>
      <c r="F23" s="54"/>
      <c r="G23" s="60"/>
    </row>
    <row r="24" spans="2:6" ht="15" customHeight="1">
      <c r="B24" s="52"/>
      <c r="C24" s="53"/>
      <c r="D24" s="59"/>
      <c r="E24" s="53"/>
      <c r="F24" s="54"/>
    </row>
    <row r="25" spans="2:6" ht="15" customHeight="1">
      <c r="B25" s="52"/>
      <c r="C25" s="53"/>
      <c r="D25" s="63" t="s">
        <v>29</v>
      </c>
      <c r="E25" s="53"/>
      <c r="F25" s="54"/>
    </row>
    <row r="26" spans="2:6" ht="15" customHeight="1">
      <c r="B26" s="52"/>
      <c r="C26" s="53"/>
      <c r="D26" s="64" t="s">
        <v>30</v>
      </c>
      <c r="E26" s="53"/>
      <c r="F26" s="54"/>
    </row>
    <row r="27" spans="2:7" ht="15" customHeight="1">
      <c r="B27" s="52"/>
      <c r="C27" s="53"/>
      <c r="D27" s="53"/>
      <c r="E27" s="53"/>
      <c r="F27" s="54"/>
      <c r="G27" s="60"/>
    </row>
    <row r="28" spans="2:6" ht="15" customHeight="1">
      <c r="B28" s="52"/>
      <c r="C28" s="53"/>
      <c r="D28" s="65" t="s">
        <v>31</v>
      </c>
      <c r="E28" s="53"/>
      <c r="F28" s="54"/>
    </row>
    <row r="29" spans="2:7" ht="15" customHeight="1">
      <c r="B29" s="52"/>
      <c r="C29" s="53"/>
      <c r="D29" s="53"/>
      <c r="E29" s="53"/>
      <c r="F29" s="54"/>
      <c r="G29" s="60"/>
    </row>
    <row r="30" spans="2:7" ht="3.75" customHeight="1" thickBot="1">
      <c r="B30" s="66"/>
      <c r="C30" s="67"/>
      <c r="D30" s="67"/>
      <c r="E30" s="67"/>
      <c r="F30" s="68"/>
      <c r="G30" s="60"/>
    </row>
  </sheetData>
  <sheetProtection/>
  <hyperlinks>
    <hyperlink ref="D25" r:id="rId1" display="Kijk ook eens op www.exceltekstenuitleg.nl"/>
    <hyperlink ref="D26" r:id="rId2" display="www.exceltekstenuitleg.nl"/>
    <hyperlink ref="D23" r:id="rId3" display="info@exceltekstenuitleg.nl"/>
    <hyperlink ref="D20" r:id="rId4" display="* plaats daarbij een link naar www.exceltekstenuitleg.nl 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Zeros="0" zoomScalePageLayoutView="0" workbookViewId="0" topLeftCell="A1">
      <pane ySplit="14" topLeftCell="A15" activePane="bottomLeft" state="frozen"/>
      <selection pane="topLeft" activeCell="D1" sqref="D1"/>
      <selection pane="bottomLeft" activeCell="I22" sqref="I22"/>
    </sheetView>
  </sheetViews>
  <sheetFormatPr defaultColWidth="9.7109375" defaultRowHeight="12.75"/>
  <cols>
    <col min="1" max="1" width="9.140625" style="40" bestFit="1" customWidth="1"/>
    <col min="2" max="2" width="10.28125" style="41" bestFit="1" customWidth="1"/>
    <col min="3" max="3" width="8.8515625" style="42" bestFit="1" customWidth="1"/>
    <col min="4" max="4" width="14.57421875" style="43" bestFit="1" customWidth="1"/>
    <col min="5" max="5" width="9.8515625" style="43" bestFit="1" customWidth="1"/>
    <col min="6" max="6" width="8.28125" style="44" bestFit="1" customWidth="1"/>
    <col min="7" max="11" width="9.7109375" style="6" customWidth="1"/>
    <col min="12" max="12" width="7.7109375" style="6" customWidth="1"/>
    <col min="13" max="13" width="9.8515625" style="38" bestFit="1" customWidth="1"/>
    <col min="14" max="16384" width="9.7109375" style="6" customWidth="1"/>
  </cols>
  <sheetData>
    <row r="1" spans="1:13" ht="12.75">
      <c r="A1" s="1"/>
      <c r="B1" s="2"/>
      <c r="C1" s="2"/>
      <c r="D1" s="3" t="s">
        <v>32</v>
      </c>
      <c r="E1" s="4"/>
      <c r="F1" s="5"/>
      <c r="M1" s="7" t="s">
        <v>0</v>
      </c>
    </row>
    <row r="2" spans="1:14" ht="12.75">
      <c r="A2" s="8"/>
      <c r="B2" s="9"/>
      <c r="C2" s="10" t="s">
        <v>1</v>
      </c>
      <c r="D2" s="11"/>
      <c r="E2" s="12"/>
      <c r="F2" s="5"/>
      <c r="G2" s="13"/>
      <c r="H2" s="13"/>
      <c r="I2" s="13"/>
      <c r="J2" s="13"/>
      <c r="K2" s="13"/>
      <c r="L2" s="13"/>
      <c r="M2" s="7" t="s">
        <v>2</v>
      </c>
      <c r="N2" s="13"/>
    </row>
    <row r="3" spans="1:13" ht="12.75">
      <c r="A3" s="14"/>
      <c r="B3" s="9"/>
      <c r="C3" s="10" t="s">
        <v>3</v>
      </c>
      <c r="D3" s="15" t="s">
        <v>4</v>
      </c>
      <c r="E3" s="16" t="s">
        <v>5</v>
      </c>
      <c r="F3" s="17">
        <f>SUMIF(B5:B60,"&gt;0",F5:F60)</f>
        <v>0.020188128979730675</v>
      </c>
      <c r="M3" s="18"/>
    </row>
    <row r="4" spans="1:14" s="13" customFormat="1" ht="12.75">
      <c r="A4" s="19" t="s">
        <v>11</v>
      </c>
      <c r="B4" s="20" t="s">
        <v>12</v>
      </c>
      <c r="C4" s="21">
        <f>SUM(C6:C60)</f>
        <v>11</v>
      </c>
      <c r="D4" s="22">
        <f>SUMIF(B6:B60,"&gt;0",D6:D60)</f>
        <v>0</v>
      </c>
      <c r="E4" s="23">
        <f>IF(F3=0,0,SUM(C6:C60)/F3)</f>
        <v>544.8746642665222</v>
      </c>
      <c r="F4" s="24"/>
      <c r="G4" s="6"/>
      <c r="H4" s="6"/>
      <c r="I4" s="6"/>
      <c r="J4" s="6"/>
      <c r="K4" s="6"/>
      <c r="L4" s="6"/>
      <c r="M4" s="25">
        <v>5</v>
      </c>
      <c r="N4" s="6"/>
    </row>
    <row r="5" spans="1:13" ht="12.75">
      <c r="A5" s="26">
        <v>41199</v>
      </c>
      <c r="B5" s="27">
        <v>24679</v>
      </c>
      <c r="C5" s="9"/>
      <c r="D5" s="28"/>
      <c r="E5" s="16" t="s">
        <v>6</v>
      </c>
      <c r="F5" s="17"/>
      <c r="M5" s="29">
        <f>100%/52/10*M3</f>
        <v>0</v>
      </c>
    </row>
    <row r="6" spans="1:13" ht="12.75">
      <c r="A6" s="14">
        <f aca="true" t="shared" si="0" ref="A6:A37">A5+7</f>
        <v>41206</v>
      </c>
      <c r="B6" s="30">
        <v>24690</v>
      </c>
      <c r="C6" s="9">
        <f aca="true" t="shared" si="1" ref="C6:C37">IF(B6=0,0,B6-B5)</f>
        <v>11</v>
      </c>
      <c r="D6" s="31">
        <f aca="true" t="shared" si="2" ref="D6:D37">F6*D$2</f>
        <v>0</v>
      </c>
      <c r="E6" s="32">
        <f aca="true" t="shared" si="3" ref="E6:E38">E$4*F6</f>
        <v>11</v>
      </c>
      <c r="F6" s="17">
        <f>SIN((A6*366/365+(37+M$4)*7)/365*2*PI())*M$13+1/52</f>
        <v>0.020188128979730675</v>
      </c>
      <c r="M6" s="33" t="s">
        <v>7</v>
      </c>
    </row>
    <row r="7" spans="1:13" ht="12.75">
      <c r="A7" s="14">
        <f t="shared" si="0"/>
        <v>41213</v>
      </c>
      <c r="B7" s="30"/>
      <c r="C7" s="9">
        <f t="shared" si="1"/>
        <v>0</v>
      </c>
      <c r="D7" s="31">
        <f t="shared" si="2"/>
        <v>0</v>
      </c>
      <c r="E7" s="32">
        <f t="shared" si="3"/>
        <v>12.257647821880372</v>
      </c>
      <c r="F7" s="17">
        <f>SIN((A7*366/365+(37+M$4)*7)/365*2*PI())*M$13+1/52</f>
        <v>0.02249627047420325</v>
      </c>
      <c r="M7" s="34"/>
    </row>
    <row r="8" spans="1:13" ht="12.75">
      <c r="A8" s="35">
        <f t="shared" si="0"/>
        <v>41220</v>
      </c>
      <c r="B8" s="30"/>
      <c r="C8" s="9">
        <f t="shared" si="1"/>
        <v>0</v>
      </c>
      <c r="D8" s="31">
        <f t="shared" si="2"/>
        <v>0</v>
      </c>
      <c r="E8" s="32">
        <f t="shared" si="3"/>
        <v>13.48934999411285</v>
      </c>
      <c r="F8" s="17">
        <f aca="true" t="shared" si="4" ref="F8:F37">SIN((A8*366/365+(37+M$4)*7)/365*2*PI())*M$13+1/52</f>
        <v>0.024756794321261766</v>
      </c>
      <c r="M8" s="34"/>
    </row>
    <row r="9" spans="1:13" ht="12.75">
      <c r="A9" s="35">
        <f t="shared" si="0"/>
        <v>41227</v>
      </c>
      <c r="B9" s="30"/>
      <c r="C9" s="9">
        <f t="shared" si="1"/>
        <v>0</v>
      </c>
      <c r="D9" s="31">
        <f t="shared" si="2"/>
        <v>0</v>
      </c>
      <c r="E9" s="32">
        <f t="shared" si="3"/>
        <v>14.67714579477934</v>
      </c>
      <c r="F9" s="17">
        <f t="shared" si="4"/>
        <v>0.02693673748721064</v>
      </c>
      <c r="M9" s="7" t="s">
        <v>8</v>
      </c>
    </row>
    <row r="10" spans="1:13" ht="12.75">
      <c r="A10" s="35">
        <f t="shared" si="0"/>
        <v>41234</v>
      </c>
      <c r="B10" s="30"/>
      <c r="C10" s="9">
        <f t="shared" si="1"/>
        <v>0</v>
      </c>
      <c r="D10" s="31">
        <f t="shared" si="2"/>
        <v>0</v>
      </c>
      <c r="E10" s="32">
        <f t="shared" si="3"/>
        <v>15.803714746127847</v>
      </c>
      <c r="F10" s="17">
        <f t="shared" si="4"/>
        <v>0.029004311968518236</v>
      </c>
      <c r="M10" s="7" t="s">
        <v>9</v>
      </c>
    </row>
    <row r="11" spans="1:13" ht="12.75">
      <c r="A11" s="35">
        <f t="shared" si="0"/>
        <v>41241</v>
      </c>
      <c r="B11" s="30"/>
      <c r="C11" s="9">
        <f t="shared" si="1"/>
        <v>0</v>
      </c>
      <c r="D11" s="31">
        <f t="shared" si="2"/>
        <v>0</v>
      </c>
      <c r="E11" s="32">
        <f t="shared" si="3"/>
        <v>16.852629182353365</v>
      </c>
      <c r="F11" s="17">
        <f t="shared" si="4"/>
        <v>0.030929368325538442</v>
      </c>
      <c r="M11" s="18">
        <v>10</v>
      </c>
    </row>
    <row r="12" spans="1:13" ht="12.75">
      <c r="A12" s="35">
        <f t="shared" si="0"/>
        <v>41248</v>
      </c>
      <c r="B12" s="30"/>
      <c r="C12" s="9">
        <f t="shared" si="1"/>
        <v>0</v>
      </c>
      <c r="D12" s="31">
        <f t="shared" si="2"/>
        <v>0</v>
      </c>
      <c r="E12" s="32">
        <f t="shared" si="3"/>
        <v>17.80859379836541</v>
      </c>
      <c r="F12" s="17">
        <f t="shared" si="4"/>
        <v>0.03268383532263934</v>
      </c>
      <c r="M12" s="36"/>
    </row>
    <row r="13" spans="1:13" ht="12.75">
      <c r="A13" s="35">
        <f t="shared" si="0"/>
        <v>41255</v>
      </c>
      <c r="B13" s="30"/>
      <c r="C13" s="9">
        <f t="shared" si="1"/>
        <v>0</v>
      </c>
      <c r="D13" s="31">
        <f t="shared" si="2"/>
        <v>0</v>
      </c>
      <c r="E13" s="32">
        <f t="shared" si="3"/>
        <v>18.65766868643401</v>
      </c>
      <c r="F13" s="17">
        <f t="shared" si="4"/>
        <v>0.034242129263892</v>
      </c>
      <c r="M13" s="37">
        <f>100%/52/10*M11</f>
        <v>0.019230769230769232</v>
      </c>
    </row>
    <row r="14" spans="1:13" ht="12.75">
      <c r="A14" s="35">
        <f t="shared" si="0"/>
        <v>41262</v>
      </c>
      <c r="B14" s="30"/>
      <c r="C14" s="9">
        <f t="shared" si="1"/>
        <v>0</v>
      </c>
      <c r="D14" s="31">
        <f t="shared" si="2"/>
        <v>0</v>
      </c>
      <c r="E14" s="32">
        <f t="shared" si="3"/>
        <v>19.387472608386474</v>
      </c>
      <c r="F14" s="17">
        <f t="shared" si="4"/>
        <v>0.035581527055372875</v>
      </c>
      <c r="M14" s="33" t="s">
        <v>10</v>
      </c>
    </row>
    <row r="15" spans="1:6" ht="12.75">
      <c r="A15" s="35">
        <f t="shared" si="0"/>
        <v>41269</v>
      </c>
      <c r="B15" s="30"/>
      <c r="C15" s="9">
        <f t="shared" si="1"/>
        <v>0</v>
      </c>
      <c r="D15" s="31">
        <f t="shared" si="2"/>
        <v>0</v>
      </c>
      <c r="E15" s="32">
        <f t="shared" si="3"/>
        <v>19.987363539232977</v>
      </c>
      <c r="F15" s="17">
        <f t="shared" si="4"/>
        <v>0.036682497554072865</v>
      </c>
    </row>
    <row r="16" spans="1:6" ht="12.75">
      <c r="A16" s="35">
        <f t="shared" si="0"/>
        <v>41276</v>
      </c>
      <c r="B16" s="30"/>
      <c r="C16" s="9">
        <f t="shared" si="1"/>
        <v>0</v>
      </c>
      <c r="D16" s="31">
        <f t="shared" si="2"/>
        <v>0</v>
      </c>
      <c r="E16" s="32">
        <f t="shared" si="3"/>
        <v>20.44859384952784</v>
      </c>
      <c r="F16" s="17">
        <f t="shared" si="4"/>
        <v>0.03752898637167231</v>
      </c>
    </row>
    <row r="17" spans="1:6" ht="12.75">
      <c r="A17" s="35">
        <f t="shared" si="0"/>
        <v>41283</v>
      </c>
      <c r="B17" s="30"/>
      <c r="C17" s="9">
        <f t="shared" si="1"/>
        <v>0</v>
      </c>
      <c r="D17" s="31">
        <f t="shared" si="2"/>
        <v>0</v>
      </c>
      <c r="E17" s="32">
        <f t="shared" si="3"/>
        <v>20.764437863592196</v>
      </c>
      <c r="F17" s="17">
        <f t="shared" si="4"/>
        <v>0.03810864998016387</v>
      </c>
    </row>
    <row r="18" spans="1:6" ht="12.75">
      <c r="A18" s="35">
        <f t="shared" si="0"/>
        <v>41290</v>
      </c>
      <c r="B18" s="30"/>
      <c r="C18" s="9">
        <f t="shared" si="1"/>
        <v>0</v>
      </c>
      <c r="D18" s="31">
        <f t="shared" si="2"/>
        <v>0</v>
      </c>
      <c r="E18" s="32">
        <f t="shared" si="3"/>
        <v>20.93028993353974</v>
      </c>
      <c r="F18" s="17">
        <f t="shared" si="4"/>
        <v>0.03841303570558717</v>
      </c>
    </row>
    <row r="19" spans="1:6" ht="12.75">
      <c r="A19" s="35">
        <f t="shared" si="0"/>
        <v>41297</v>
      </c>
      <c r="B19" s="30"/>
      <c r="C19" s="9">
        <f t="shared" si="1"/>
        <v>0</v>
      </c>
      <c r="D19" s="31">
        <f t="shared" si="2"/>
        <v>0</v>
      </c>
      <c r="E19" s="32">
        <f t="shared" si="3"/>
        <v>20.943731598986925</v>
      </c>
      <c r="F19" s="17">
        <f t="shared" si="4"/>
        <v>0.03843770498520082</v>
      </c>
    </row>
    <row r="20" spans="1:6" ht="12.75">
      <c r="A20" s="35">
        <f t="shared" si="0"/>
        <v>41304</v>
      </c>
      <c r="B20" s="30"/>
      <c r="C20" s="9">
        <f t="shared" si="1"/>
        <v>0</v>
      </c>
      <c r="D20" s="31">
        <f t="shared" si="2"/>
        <v>0</v>
      </c>
      <c r="E20" s="32">
        <f t="shared" si="3"/>
        <v>20.80456685312248</v>
      </c>
      <c r="F20" s="17">
        <f t="shared" si="4"/>
        <v>0.03818229809075147</v>
      </c>
    </row>
    <row r="21" spans="1:6" ht="12.75">
      <c r="A21" s="35">
        <f t="shared" si="0"/>
        <v>41311</v>
      </c>
      <c r="B21" s="30"/>
      <c r="C21" s="9">
        <f t="shared" si="1"/>
        <v>0</v>
      </c>
      <c r="D21" s="31">
        <f t="shared" si="2"/>
        <v>0</v>
      </c>
      <c r="E21" s="32">
        <f t="shared" si="3"/>
        <v>20.51482500088558</v>
      </c>
      <c r="F21" s="17">
        <f t="shared" si="4"/>
        <v>0.03765053937404378</v>
      </c>
    </row>
    <row r="22" spans="1:6" ht="12.75">
      <c r="A22" s="35">
        <f t="shared" si="0"/>
        <v>41318</v>
      </c>
      <c r="B22" s="30"/>
      <c r="C22" s="9">
        <f t="shared" si="1"/>
        <v>0</v>
      </c>
      <c r="D22" s="31">
        <f t="shared" si="2"/>
        <v>0</v>
      </c>
      <c r="E22" s="32">
        <f t="shared" si="3"/>
        <v>20.078731067572203</v>
      </c>
      <c r="F22" s="17">
        <f t="shared" si="4"/>
        <v>0.03685018295831573</v>
      </c>
    </row>
    <row r="23" spans="1:6" ht="12.75">
      <c r="A23" s="35">
        <f t="shared" si="0"/>
        <v>41325</v>
      </c>
      <c r="B23" s="30"/>
      <c r="C23" s="9">
        <f t="shared" si="1"/>
        <v>0</v>
      </c>
      <c r="D23" s="31">
        <f t="shared" si="2"/>
        <v>0</v>
      </c>
      <c r="E23" s="32">
        <f t="shared" si="3"/>
        <v>19.50264418938019</v>
      </c>
      <c r="F23" s="17">
        <f t="shared" si="4"/>
        <v>0.03579289966736385</v>
      </c>
    </row>
    <row r="24" spans="1:6" ht="12.75">
      <c r="A24" s="35">
        <f t="shared" si="0"/>
        <v>41332</v>
      </c>
      <c r="B24" s="30"/>
      <c r="C24" s="9">
        <f t="shared" si="1"/>
        <v>0</v>
      </c>
      <c r="D24" s="31">
        <f t="shared" si="2"/>
        <v>0</v>
      </c>
      <c r="E24" s="32">
        <f t="shared" si="3"/>
        <v>18.794964884267944</v>
      </c>
      <c r="F24" s="17">
        <f t="shared" si="4"/>
        <v>0.03449410684119183</v>
      </c>
    </row>
    <row r="25" spans="1:6" ht="12.75">
      <c r="A25" s="35">
        <f t="shared" si="0"/>
        <v>41339</v>
      </c>
      <c r="B25" s="30"/>
      <c r="C25" s="9">
        <f t="shared" si="1"/>
        <v>0</v>
      </c>
      <c r="D25" s="31">
        <f t="shared" si="2"/>
        <v>0</v>
      </c>
      <c r="E25" s="32">
        <f t="shared" si="3"/>
        <v>17.966012555329844</v>
      </c>
      <c r="F25" s="17">
        <f t="shared" si="4"/>
        <v>0.03297274351985996</v>
      </c>
    </row>
    <row r="26" spans="1:6" ht="12.75">
      <c r="A26" s="35">
        <f t="shared" si="0"/>
        <v>41346</v>
      </c>
      <c r="B26" s="30"/>
      <c r="C26" s="9">
        <f t="shared" si="1"/>
        <v>0</v>
      </c>
      <c r="D26" s="31">
        <f t="shared" si="2"/>
        <v>0</v>
      </c>
      <c r="E26" s="32">
        <f t="shared" si="3"/>
        <v>17.027875012915974</v>
      </c>
      <c r="F26" s="17">
        <f t="shared" si="4"/>
        <v>0.03125099427377098</v>
      </c>
    </row>
    <row r="27" spans="1:6" ht="12.75">
      <c r="A27" s="35">
        <f t="shared" si="0"/>
        <v>41353</v>
      </c>
      <c r="B27" s="30"/>
      <c r="C27" s="9">
        <f t="shared" si="1"/>
        <v>0</v>
      </c>
      <c r="D27" s="31">
        <f t="shared" si="2"/>
        <v>0</v>
      </c>
      <c r="E27" s="32">
        <f t="shared" si="3"/>
        <v>15.994232209774461</v>
      </c>
      <c r="F27" s="17">
        <f t="shared" si="4"/>
        <v>0.029353965707517235</v>
      </c>
    </row>
    <row r="28" spans="1:6" ht="12.75">
      <c r="A28" s="35">
        <f t="shared" si="0"/>
        <v>41360</v>
      </c>
      <c r="B28" s="30"/>
      <c r="C28" s="9">
        <f t="shared" si="1"/>
        <v>0</v>
      </c>
      <c r="D28" s="31">
        <f t="shared" si="2"/>
        <v>0</v>
      </c>
      <c r="E28" s="32">
        <f t="shared" si="3"/>
        <v>14.880156759539618</v>
      </c>
      <c r="F28" s="17">
        <f t="shared" si="4"/>
        <v>0.02730932035456337</v>
      </c>
    </row>
    <row r="29" spans="1:6" ht="12.75">
      <c r="A29" s="35">
        <f t="shared" si="0"/>
        <v>41367</v>
      </c>
      <c r="B29" s="30"/>
      <c r="C29" s="9">
        <f t="shared" si="1"/>
        <v>0</v>
      </c>
      <c r="D29" s="31">
        <f t="shared" si="2"/>
        <v>0</v>
      </c>
      <c r="E29" s="32">
        <f t="shared" si="3"/>
        <v>13.701894147364772</v>
      </c>
      <c r="F29" s="17">
        <f t="shared" si="4"/>
        <v>0.0251468733012379</v>
      </c>
    </row>
    <row r="30" spans="1:6" ht="12.75">
      <c r="A30" s="35">
        <f t="shared" si="0"/>
        <v>41374</v>
      </c>
      <c r="B30" s="30"/>
      <c r="C30" s="9">
        <f t="shared" si="1"/>
        <v>0</v>
      </c>
      <c r="D30" s="31">
        <f t="shared" si="2"/>
        <v>0</v>
      </c>
      <c r="E30" s="32">
        <f t="shared" si="3"/>
        <v>12.47662583773562</v>
      </c>
      <c r="F30" s="17">
        <f t="shared" si="4"/>
        <v>0.02289815742218609</v>
      </c>
    </row>
    <row r="31" spans="1:6" ht="12.75">
      <c r="A31" s="35">
        <f t="shared" si="0"/>
        <v>41381</v>
      </c>
      <c r="B31" s="30"/>
      <c r="C31" s="9">
        <f t="shared" si="1"/>
        <v>0</v>
      </c>
      <c r="D31" s="31">
        <f t="shared" si="2"/>
        <v>0</v>
      </c>
      <c r="E31" s="32">
        <f t="shared" si="3"/>
        <v>11.222218733767853</v>
      </c>
      <c r="F31" s="17">
        <f t="shared" si="4"/>
        <v>0.020595963566914118</v>
      </c>
    </row>
    <row r="32" spans="1:6" ht="12.75">
      <c r="A32" s="35">
        <f t="shared" si="0"/>
        <v>41388</v>
      </c>
      <c r="B32" s="30"/>
      <c r="C32" s="9">
        <f t="shared" si="1"/>
        <v>0</v>
      </c>
      <c r="D32" s="31">
        <f t="shared" si="2"/>
        <v>0</v>
      </c>
      <c r="E32" s="32">
        <f t="shared" si="3"/>
        <v>9.956964641451691</v>
      </c>
      <c r="F32" s="17">
        <f t="shared" si="4"/>
        <v>0.018273862402567686</v>
      </c>
    </row>
    <row r="33" spans="1:6" ht="12.75">
      <c r="A33" s="35">
        <f t="shared" si="0"/>
        <v>41395</v>
      </c>
      <c r="B33" s="30"/>
      <c r="C33" s="9">
        <f t="shared" si="1"/>
        <v>0</v>
      </c>
      <c r="D33" s="31">
        <f t="shared" si="2"/>
        <v>0</v>
      </c>
      <c r="E33" s="32">
        <f t="shared" si="3"/>
        <v>8.699313537911724</v>
      </c>
      <c r="F33" s="17">
        <f t="shared" si="4"/>
        <v>0.015965714885316278</v>
      </c>
    </row>
    <row r="34" spans="1:6" ht="12.75">
      <c r="A34" s="35">
        <f t="shared" si="0"/>
        <v>41402</v>
      </c>
      <c r="B34" s="30"/>
      <c r="C34" s="9">
        <f t="shared" si="1"/>
        <v>0</v>
      </c>
      <c r="D34" s="31">
        <f t="shared" si="2"/>
        <v>0</v>
      </c>
      <c r="E34" s="32">
        <f t="shared" si="3"/>
        <v>7.467604533247514</v>
      </c>
      <c r="F34" s="17">
        <f t="shared" si="4"/>
        <v>0.013705178498802028</v>
      </c>
    </row>
    <row r="35" spans="1:6" ht="12.75">
      <c r="A35" s="35">
        <f t="shared" si="0"/>
        <v>41409</v>
      </c>
      <c r="B35" s="30"/>
      <c r="C35" s="9">
        <f t="shared" si="1"/>
        <v>0</v>
      </c>
      <c r="D35" s="31">
        <f t="shared" si="2"/>
        <v>0</v>
      </c>
      <c r="E35" s="32">
        <f t="shared" si="3"/>
        <v>6.279798449004391</v>
      </c>
      <c r="F35" s="17">
        <f t="shared" si="4"/>
        <v>0.011525216459564846</v>
      </c>
    </row>
    <row r="36" spans="1:6" ht="12.75">
      <c r="A36" s="35">
        <f t="shared" si="0"/>
        <v>41416</v>
      </c>
      <c r="B36" s="30"/>
      <c r="C36" s="9">
        <f t="shared" si="1"/>
        <v>0</v>
      </c>
      <c r="D36" s="31">
        <f t="shared" si="2"/>
        <v>0</v>
      </c>
      <c r="E36" s="32">
        <f t="shared" si="3"/>
        <v>5.15321591289099</v>
      </c>
      <c r="F36" s="17">
        <f t="shared" si="4"/>
        <v>0.009457617046349441</v>
      </c>
    </row>
    <row r="37" spans="1:6" ht="12.75">
      <c r="A37" s="35">
        <f t="shared" si="0"/>
        <v>41423</v>
      </c>
      <c r="B37" s="30"/>
      <c r="C37" s="9">
        <f t="shared" si="1"/>
        <v>0</v>
      </c>
      <c r="D37" s="31">
        <f t="shared" si="2"/>
        <v>0</v>
      </c>
      <c r="E37" s="32">
        <f t="shared" si="3"/>
        <v>4.104284788805795</v>
      </c>
      <c r="F37" s="17">
        <f t="shared" si="4"/>
        <v>0.007532530062359823</v>
      </c>
    </row>
    <row r="38" spans="1:6" ht="12.75">
      <c r="A38" s="35">
        <f aca="true" t="shared" si="5" ref="A38:A57">A37+7</f>
        <v>41430</v>
      </c>
      <c r="B38" s="30"/>
      <c r="C38" s="9">
        <f aca="true" t="shared" si="6" ref="C38:C57">IF(B38=0,0,B38-B37)</f>
        <v>0</v>
      </c>
      <c r="D38" s="31">
        <f aca="true" t="shared" si="7" ref="D38:D57">F38*D$2</f>
        <v>0</v>
      </c>
      <c r="E38" s="32">
        <f t="shared" si="3"/>
        <v>3.1483006251822214</v>
      </c>
      <c r="F38" s="17">
        <f aca="true" t="shared" si="8" ref="F38:F57">SIN((A38*366/365+(37+M$4)*7)/365*2*PI())*M$13+1/52</f>
        <v>0.0057780271898314</v>
      </c>
    </row>
    <row r="39" spans="1:6" ht="12.75">
      <c r="A39" s="35">
        <f t="shared" si="5"/>
        <v>41437</v>
      </c>
      <c r="B39" s="30"/>
      <c r="C39" s="9">
        <f t="shared" si="6"/>
        <v>0</v>
      </c>
      <c r="D39" s="31">
        <f t="shared" si="7"/>
        <v>0</v>
      </c>
      <c r="E39" s="32">
        <f aca="true" t="shared" si="9" ref="E39:E57">E$4*F39</f>
        <v>2.2992036147941617</v>
      </c>
      <c r="F39" s="17">
        <f t="shared" si="8"/>
        <v>0.0042196926478297765</v>
      </c>
    </row>
    <row r="40" spans="1:6" ht="12.75">
      <c r="A40" s="35">
        <f t="shared" si="5"/>
        <v>41444</v>
      </c>
      <c r="B40" s="30"/>
      <c r="C40" s="9">
        <f t="shared" si="6"/>
        <v>0</v>
      </c>
      <c r="D40" s="31">
        <f t="shared" si="7"/>
        <v>0</v>
      </c>
      <c r="E40" s="32">
        <f t="shared" si="9"/>
        <v>1.5693753184027037</v>
      </c>
      <c r="F40" s="17">
        <f t="shared" si="8"/>
        <v>0.002880250122319971</v>
      </c>
    </row>
    <row r="41" spans="1:6" ht="12.75">
      <c r="A41" s="35">
        <f t="shared" si="5"/>
        <v>41451</v>
      </c>
      <c r="B41" s="30"/>
      <c r="C41" s="9">
        <f t="shared" si="6"/>
        <v>0</v>
      </c>
      <c r="D41" s="31">
        <f t="shared" si="7"/>
        <v>0</v>
      </c>
      <c r="E41" s="32">
        <f t="shared" si="9"/>
        <v>0.969458116426549</v>
      </c>
      <c r="F41" s="17">
        <f t="shared" si="8"/>
        <v>0.0017792314086241753</v>
      </c>
    </row>
    <row r="42" spans="1:6" ht="12.75">
      <c r="A42" s="35">
        <f t="shared" si="5"/>
        <v>41458</v>
      </c>
      <c r="B42" s="30"/>
      <c r="C42" s="9">
        <f t="shared" si="6"/>
        <v>0</v>
      </c>
      <c r="D42" s="31">
        <f t="shared" si="7"/>
        <v>0</v>
      </c>
      <c r="E42" s="32">
        <f t="shared" si="9"/>
        <v>0.5082000213978513</v>
      </c>
      <c r="F42" s="17">
        <f t="shared" si="8"/>
        <v>0.0009326915981347009</v>
      </c>
    </row>
    <row r="43" spans="1:6" ht="12.75">
      <c r="A43" s="35">
        <f t="shared" si="5"/>
        <v>41465</v>
      </c>
      <c r="B43" s="30"/>
      <c r="C43" s="9">
        <f t="shared" si="6"/>
        <v>0</v>
      </c>
      <c r="D43" s="31">
        <f t="shared" si="7"/>
        <v>0</v>
      </c>
      <c r="E43" s="32">
        <f t="shared" si="9"/>
        <v>0.1923271141533944</v>
      </c>
      <c r="F43" s="17">
        <f t="shared" si="8"/>
        <v>0.0003529749624389192</v>
      </c>
    </row>
    <row r="44" spans="1:6" ht="12.75">
      <c r="A44" s="35">
        <f t="shared" si="5"/>
        <v>41472</v>
      </c>
      <c r="B44" s="30"/>
      <c r="C44" s="9">
        <f t="shared" si="6"/>
        <v>0</v>
      </c>
      <c r="D44" s="31">
        <f t="shared" si="7"/>
        <v>0</v>
      </c>
      <c r="E44" s="32">
        <f t="shared" si="9"/>
        <v>0.026445463900799736</v>
      </c>
      <c r="F44" s="17">
        <f t="shared" si="8"/>
        <v>4.8534948741650596E-05</v>
      </c>
    </row>
    <row r="45" spans="1:6" ht="12.75">
      <c r="A45" s="35">
        <f t="shared" si="5"/>
        <v>41479</v>
      </c>
      <c r="B45" s="30"/>
      <c r="C45" s="9">
        <f t="shared" si="6"/>
        <v>0</v>
      </c>
      <c r="D45" s="31">
        <f t="shared" si="7"/>
        <v>0</v>
      </c>
      <c r="E45" s="32">
        <f t="shared" si="9"/>
        <v>0.012973962364597753</v>
      </c>
      <c r="F45" s="17">
        <f t="shared" si="8"/>
        <v>2.3810911417697367E-05</v>
      </c>
    </row>
    <row r="46" spans="1:6" ht="12.75">
      <c r="A46" s="35">
        <f t="shared" si="5"/>
        <v>41486</v>
      </c>
      <c r="B46" s="30"/>
      <c r="C46" s="9">
        <f t="shared" si="6"/>
        <v>0</v>
      </c>
      <c r="D46" s="31">
        <f t="shared" si="7"/>
        <v>0</v>
      </c>
      <c r="E46" s="32">
        <f t="shared" si="9"/>
        <v>0.1521090514268931</v>
      </c>
      <c r="F46" s="17">
        <f t="shared" si="8"/>
        <v>0.00027916337719914586</v>
      </c>
    </row>
    <row r="47" spans="1:6" ht="12.75">
      <c r="A47" s="35">
        <f t="shared" si="5"/>
        <v>41493</v>
      </c>
      <c r="B47" s="30"/>
      <c r="C47" s="9">
        <f t="shared" si="6"/>
        <v>0</v>
      </c>
      <c r="D47" s="31">
        <f t="shared" si="7"/>
        <v>0</v>
      </c>
      <c r="E47" s="32">
        <f t="shared" si="9"/>
        <v>0.4418218586053371</v>
      </c>
      <c r="F47" s="17">
        <f t="shared" si="8"/>
        <v>0.000810868787962625</v>
      </c>
    </row>
    <row r="48" spans="1:6" ht="12.75">
      <c r="A48" s="35">
        <f t="shared" si="5"/>
        <v>41500</v>
      </c>
      <c r="B48" s="30"/>
      <c r="C48" s="9">
        <f t="shared" si="6"/>
        <v>0</v>
      </c>
      <c r="D48" s="31">
        <f t="shared" si="7"/>
        <v>0</v>
      </c>
      <c r="E48" s="32">
        <f t="shared" si="9"/>
        <v>0.8778877821389294</v>
      </c>
      <c r="F48" s="17">
        <f t="shared" si="8"/>
        <v>0.00161117379777731</v>
      </c>
    </row>
    <row r="49" spans="1:6" ht="12.75">
      <c r="A49" s="35">
        <f t="shared" si="5"/>
        <v>41507</v>
      </c>
      <c r="B49" s="30"/>
      <c r="C49" s="9">
        <f t="shared" si="6"/>
        <v>0</v>
      </c>
      <c r="D49" s="31">
        <f t="shared" si="7"/>
        <v>0</v>
      </c>
      <c r="E49" s="32">
        <f t="shared" si="9"/>
        <v>1.4539480942709841</v>
      </c>
      <c r="F49" s="17">
        <f t="shared" si="8"/>
        <v>0.0026684083324523857</v>
      </c>
    </row>
    <row r="50" spans="1:6" ht="12.75">
      <c r="A50" s="35">
        <f t="shared" si="5"/>
        <v>41514</v>
      </c>
      <c r="B50" s="30"/>
      <c r="C50" s="9">
        <f t="shared" si="6"/>
        <v>0</v>
      </c>
      <c r="D50" s="31">
        <f t="shared" si="7"/>
        <v>0</v>
      </c>
      <c r="E50" s="32">
        <f t="shared" si="9"/>
        <v>2.1616026644274142</v>
      </c>
      <c r="F50" s="17">
        <f t="shared" si="8"/>
        <v>0.0039671557629445565</v>
      </c>
    </row>
    <row r="51" spans="1:6" ht="12.75">
      <c r="A51" s="35">
        <f t="shared" si="5"/>
        <v>41521</v>
      </c>
      <c r="B51" s="30"/>
      <c r="C51" s="9">
        <f t="shared" si="6"/>
        <v>0</v>
      </c>
      <c r="D51" s="31">
        <f t="shared" si="7"/>
        <v>0</v>
      </c>
      <c r="E51" s="32">
        <f t="shared" si="9"/>
        <v>2.9905324502037396</v>
      </c>
      <c r="F51" s="17">
        <f t="shared" si="8"/>
        <v>0.0054884777111621</v>
      </c>
    </row>
    <row r="52" spans="1:6" ht="12.75">
      <c r="A52" s="35">
        <f t="shared" si="5"/>
        <v>41528</v>
      </c>
      <c r="B52" s="30"/>
      <c r="C52" s="9">
        <f t="shared" si="6"/>
        <v>0</v>
      </c>
      <c r="D52" s="31">
        <f t="shared" si="7"/>
        <v>0</v>
      </c>
      <c r="E52" s="32">
        <f t="shared" si="9"/>
        <v>3.9286499699722435</v>
      </c>
      <c r="F52" s="17">
        <f t="shared" si="8"/>
        <v>0.007210190210001336</v>
      </c>
    </row>
    <row r="53" spans="1:6" ht="12.75">
      <c r="A53" s="35">
        <f t="shared" si="5"/>
        <v>41535</v>
      </c>
      <c r="B53" s="30"/>
      <c r="C53" s="9">
        <f t="shared" si="6"/>
        <v>0</v>
      </c>
      <c r="D53" s="31">
        <f t="shared" si="7"/>
        <v>0</v>
      </c>
      <c r="E53" s="32">
        <f t="shared" si="9"/>
        <v>4.962275562956406</v>
      </c>
      <c r="F53" s="17">
        <f t="shared" si="8"/>
        <v>0.00910718719072087</v>
      </c>
    </row>
    <row r="54" spans="1:6" ht="12.75">
      <c r="A54" s="35">
        <f t="shared" si="5"/>
        <v>41542</v>
      </c>
      <c r="B54" s="30"/>
      <c r="C54" s="9">
        <f t="shared" si="6"/>
        <v>0</v>
      </c>
      <c r="D54" s="31">
        <f t="shared" si="7"/>
        <v>0</v>
      </c>
      <c r="E54" s="32">
        <f t="shared" si="9"/>
        <v>6.076336866480993</v>
      </c>
      <c r="F54" s="17">
        <f t="shared" si="8"/>
        <v>0.011151806580437348</v>
      </c>
    </row>
    <row r="55" spans="1:6" ht="12.75">
      <c r="A55" s="35">
        <f t="shared" si="5"/>
        <v>41549</v>
      </c>
      <c r="B55" s="30"/>
      <c r="C55" s="9">
        <f t="shared" si="6"/>
        <v>0</v>
      </c>
      <c r="D55" s="31">
        <f t="shared" si="7"/>
        <v>0</v>
      </c>
      <c r="E55" s="32">
        <f t="shared" si="9"/>
        <v>7.254588601679346</v>
      </c>
      <c r="F55" s="17">
        <f t="shared" si="8"/>
        <v>0.013314233671416969</v>
      </c>
    </row>
    <row r="56" spans="1:6" ht="12.75">
      <c r="A56" s="35">
        <f t="shared" si="5"/>
        <v>41556</v>
      </c>
      <c r="B56" s="30"/>
      <c r="C56" s="9">
        <f t="shared" si="6"/>
        <v>0</v>
      </c>
      <c r="D56" s="31">
        <f t="shared" si="7"/>
        <v>0</v>
      </c>
      <c r="E56" s="32">
        <f t="shared" si="9"/>
        <v>8.479849462677587</v>
      </c>
      <c r="F56" s="17">
        <f t="shared" si="8"/>
        <v>0.015562935880112271</v>
      </c>
    </row>
    <row r="57" spans="1:6" ht="12.75">
      <c r="A57" s="35">
        <f t="shared" si="5"/>
        <v>41563</v>
      </c>
      <c r="B57" s="39"/>
      <c r="C57" s="9">
        <f t="shared" si="6"/>
        <v>0</v>
      </c>
      <c r="D57" s="31">
        <f t="shared" si="7"/>
        <v>0</v>
      </c>
      <c r="E57" s="32">
        <f t="shared" si="9"/>
        <v>9.734252654971629</v>
      </c>
      <c r="F57" s="17">
        <f t="shared" si="8"/>
        <v>0.017865122556350272</v>
      </c>
    </row>
  </sheetData>
  <sheetProtection/>
  <printOptions/>
  <pageMargins left="0.75" right="0.75" top="1" bottom="1" header="0.5" footer="0.5"/>
  <pageSetup horizontalDpi="600" verticalDpi="600" orientation="portrait" paperSize="9" scale="99" r:id="rId4"/>
  <colBreaks count="1" manualBreakCount="1">
    <brk id="6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Zeros="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7109375" defaultRowHeight="12.75"/>
  <cols>
    <col min="1" max="1" width="9.140625" style="40" bestFit="1" customWidth="1"/>
    <col min="2" max="2" width="10.28125" style="41" bestFit="1" customWidth="1"/>
    <col min="3" max="3" width="8.8515625" style="42" bestFit="1" customWidth="1"/>
    <col min="4" max="4" width="14.57421875" style="43" bestFit="1" customWidth="1"/>
    <col min="5" max="5" width="9.8515625" style="43" bestFit="1" customWidth="1"/>
    <col min="6" max="6" width="8.28125" style="44" bestFit="1" customWidth="1"/>
    <col min="7" max="11" width="9.7109375" style="6" customWidth="1"/>
    <col min="12" max="12" width="7.7109375" style="6" customWidth="1"/>
    <col min="13" max="13" width="9.8515625" style="38" bestFit="1" customWidth="1"/>
    <col min="14" max="16384" width="9.7109375" style="6" customWidth="1"/>
  </cols>
  <sheetData>
    <row r="1" spans="1:13" ht="12.75">
      <c r="A1" s="1"/>
      <c r="B1" s="2"/>
      <c r="C1" s="2"/>
      <c r="D1" s="3" t="s">
        <v>32</v>
      </c>
      <c r="E1" s="45"/>
      <c r="F1" s="46"/>
      <c r="M1" s="7" t="s">
        <v>0</v>
      </c>
    </row>
    <row r="2" spans="1:14" ht="12.75">
      <c r="A2" s="8"/>
      <c r="B2" s="9"/>
      <c r="C2" s="10" t="s">
        <v>1</v>
      </c>
      <c r="D2" s="11"/>
      <c r="E2" s="16"/>
      <c r="F2" s="46"/>
      <c r="G2" s="13"/>
      <c r="H2" s="13"/>
      <c r="I2" s="13"/>
      <c r="J2" s="13"/>
      <c r="K2" s="13"/>
      <c r="L2" s="13"/>
      <c r="M2" s="7" t="s">
        <v>2</v>
      </c>
      <c r="N2" s="13"/>
    </row>
    <row r="3" spans="1:13" ht="12.75">
      <c r="A3" s="8"/>
      <c r="B3" s="9"/>
      <c r="C3" s="10" t="s">
        <v>3</v>
      </c>
      <c r="D3" s="15" t="s">
        <v>4</v>
      </c>
      <c r="E3" s="16" t="s">
        <v>5</v>
      </c>
      <c r="F3" s="17">
        <f>SUMIF(B5:B60,"&gt;0",F5:F60)</f>
        <v>0.01919449062990469</v>
      </c>
      <c r="M3" s="18">
        <v>10</v>
      </c>
    </row>
    <row r="4" spans="1:14" s="13" customFormat="1" ht="12.75">
      <c r="A4" s="19" t="s">
        <v>11</v>
      </c>
      <c r="B4" s="20" t="s">
        <v>12</v>
      </c>
      <c r="C4" s="21">
        <f>SUM(C6:C60)</f>
        <v>11</v>
      </c>
      <c r="D4" s="22">
        <f>SUMIF(B6:B60,"&gt;0",D6:D60)</f>
        <v>0</v>
      </c>
      <c r="E4" s="23">
        <f>IF(F3=0,0,SUM(C6:C60)/F3)</f>
        <v>573.0811102047265</v>
      </c>
      <c r="F4" s="24"/>
      <c r="G4" s="6"/>
      <c r="H4" s="6"/>
      <c r="I4" s="6"/>
      <c r="J4" s="6"/>
      <c r="K4" s="6"/>
      <c r="L4" s="6"/>
      <c r="M4" s="25">
        <v>5</v>
      </c>
      <c r="N4" s="6"/>
    </row>
    <row r="5" spans="1:13" ht="12.75">
      <c r="A5" s="26">
        <v>40468</v>
      </c>
      <c r="B5" s="27">
        <v>18679</v>
      </c>
      <c r="C5" s="9"/>
      <c r="D5" s="28"/>
      <c r="E5" s="16" t="s">
        <v>6</v>
      </c>
      <c r="F5" s="46"/>
      <c r="M5" s="29">
        <f>100%/52/10*M3</f>
        <v>0.019230769230769232</v>
      </c>
    </row>
    <row r="6" spans="1:13" ht="12.75">
      <c r="A6" s="14">
        <f aca="true" t="shared" si="0" ref="A6:A37">A5+7</f>
        <v>40475</v>
      </c>
      <c r="B6" s="30">
        <v>18690</v>
      </c>
      <c r="C6" s="9">
        <f aca="true" t="shared" si="1" ref="C6:C37">IF(B6=0,0,B6-B5)</f>
        <v>11</v>
      </c>
      <c r="D6" s="31">
        <f aca="true" t="shared" si="2" ref="D6:D37">F6*D$2</f>
        <v>0</v>
      </c>
      <c r="E6" s="32">
        <f>F6*E$4</f>
        <v>11</v>
      </c>
      <c r="F6" s="17">
        <f aca="true" t="shared" si="3" ref="F6:F37">SIN((A6*366/365+(37+M$4)*7)/365*2*PI())*M$13+1/52</f>
        <v>0.01919449062990469</v>
      </c>
      <c r="M6" s="33" t="s">
        <v>7</v>
      </c>
    </row>
    <row r="7" spans="1:13" ht="12.75">
      <c r="A7" s="14">
        <f t="shared" si="0"/>
        <v>40482</v>
      </c>
      <c r="B7" s="30"/>
      <c r="C7" s="9">
        <f t="shared" si="1"/>
        <v>0</v>
      </c>
      <c r="D7" s="31">
        <f t="shared" si="2"/>
        <v>0</v>
      </c>
      <c r="E7" s="32">
        <f aca="true" t="shared" si="4" ref="E7:E38">E$4*F7</f>
        <v>12.328548808495773</v>
      </c>
      <c r="F7" s="17">
        <f t="shared" si="3"/>
        <v>0.021512746780454065</v>
      </c>
      <c r="M7" s="34"/>
    </row>
    <row r="8" spans="1:13" ht="12.75">
      <c r="A8" s="35">
        <f t="shared" si="0"/>
        <v>40489</v>
      </c>
      <c r="B8" s="30"/>
      <c r="C8" s="9">
        <f t="shared" si="1"/>
        <v>0</v>
      </c>
      <c r="D8" s="31">
        <f t="shared" si="2"/>
        <v>0</v>
      </c>
      <c r="E8" s="32">
        <f t="shared" si="4"/>
        <v>13.63802784315406</v>
      </c>
      <c r="F8" s="17">
        <f t="shared" si="3"/>
        <v>0.023797727058709077</v>
      </c>
      <c r="M8" s="34"/>
    </row>
    <row r="9" spans="1:13" ht="12.75">
      <c r="A9" s="35">
        <f t="shared" si="0"/>
        <v>40496</v>
      </c>
      <c r="B9" s="30"/>
      <c r="C9" s="9">
        <f t="shared" si="1"/>
        <v>0</v>
      </c>
      <c r="D9" s="31">
        <f t="shared" si="2"/>
        <v>0</v>
      </c>
      <c r="E9" s="32">
        <f t="shared" si="4"/>
        <v>14.909342237264948</v>
      </c>
      <c r="F9" s="17">
        <f t="shared" si="3"/>
        <v>0.026016111806474933</v>
      </c>
      <c r="M9" s="7" t="s">
        <v>8</v>
      </c>
    </row>
    <row r="10" spans="1:13" ht="12.75">
      <c r="A10" s="35">
        <f t="shared" si="0"/>
        <v>40503</v>
      </c>
      <c r="B10" s="30"/>
      <c r="C10" s="9">
        <f t="shared" si="1"/>
        <v>0</v>
      </c>
      <c r="D10" s="31">
        <f t="shared" si="2"/>
        <v>0</v>
      </c>
      <c r="E10" s="32">
        <f t="shared" si="4"/>
        <v>16.123953642181036</v>
      </c>
      <c r="F10" s="17">
        <f t="shared" si="3"/>
        <v>0.02813555246380559</v>
      </c>
      <c r="M10" s="7" t="s">
        <v>9</v>
      </c>
    </row>
    <row r="11" spans="1:13" ht="12.75">
      <c r="A11" s="35">
        <f t="shared" si="0"/>
        <v>40510</v>
      </c>
      <c r="B11" s="30"/>
      <c r="C11" s="9">
        <f t="shared" si="1"/>
        <v>0</v>
      </c>
      <c r="D11" s="31">
        <f t="shared" si="2"/>
        <v>0</v>
      </c>
      <c r="E11" s="32">
        <f t="shared" si="4"/>
        <v>17.264150554118743</v>
      </c>
      <c r="F11" s="17">
        <f t="shared" si="3"/>
        <v>0.030125143276754186</v>
      </c>
      <c r="M11" s="18">
        <v>10</v>
      </c>
    </row>
    <row r="12" spans="1:13" ht="12.75">
      <c r="A12" s="35">
        <f t="shared" si="0"/>
        <v>40517</v>
      </c>
      <c r="B12" s="30"/>
      <c r="C12" s="9">
        <f t="shared" si="1"/>
        <v>0</v>
      </c>
      <c r="D12" s="31">
        <f t="shared" si="2"/>
        <v>0</v>
      </c>
      <c r="E12" s="32">
        <f t="shared" si="4"/>
        <v>18.31330658389986</v>
      </c>
      <c r="F12" s="17">
        <f t="shared" si="3"/>
        <v>0.03195587196611252</v>
      </c>
      <c r="M12" s="36"/>
    </row>
    <row r="13" spans="1:13" ht="12.75">
      <c r="A13" s="35">
        <f t="shared" si="0"/>
        <v>40524</v>
      </c>
      <c r="B13" s="30"/>
      <c r="C13" s="9">
        <f t="shared" si="1"/>
        <v>0</v>
      </c>
      <c r="D13" s="31">
        <f t="shared" si="2"/>
        <v>0</v>
      </c>
      <c r="E13" s="32">
        <f t="shared" si="4"/>
        <v>19.25612290350867</v>
      </c>
      <c r="F13" s="17">
        <f t="shared" si="3"/>
        <v>0.03360104278542638</v>
      </c>
      <c r="M13" s="37">
        <f>100%/52/10*M11</f>
        <v>0.019230769230769232</v>
      </c>
    </row>
    <row r="14" spans="1:13" ht="12.75">
      <c r="A14" s="35">
        <f t="shared" si="0"/>
        <v>40531</v>
      </c>
      <c r="B14" s="30"/>
      <c r="C14" s="9">
        <f t="shared" si="1"/>
        <v>0</v>
      </c>
      <c r="D14" s="31">
        <f t="shared" si="2"/>
        <v>0</v>
      </c>
      <c r="E14" s="32">
        <f t="shared" si="4"/>
        <v>20.078851334109324</v>
      </c>
      <c r="F14" s="17">
        <f t="shared" si="3"/>
        <v>0.03503666579925552</v>
      </c>
      <c r="M14" s="33" t="s">
        <v>10</v>
      </c>
    </row>
    <row r="15" spans="1:6" ht="12.75">
      <c r="A15" s="35">
        <f t="shared" si="0"/>
        <v>40538</v>
      </c>
      <c r="B15" s="30"/>
      <c r="C15" s="9">
        <f t="shared" si="1"/>
        <v>0</v>
      </c>
      <c r="D15" s="31">
        <f t="shared" si="2"/>
        <v>0</v>
      </c>
      <c r="E15" s="32">
        <f t="shared" si="4"/>
        <v>20.769494822445584</v>
      </c>
      <c r="F15" s="17">
        <f t="shared" si="3"/>
        <v>0.03624180670520779</v>
      </c>
    </row>
    <row r="16" spans="1:6" ht="12.75">
      <c r="A16" s="35">
        <f t="shared" si="0"/>
        <v>40545</v>
      </c>
      <c r="B16" s="30"/>
      <c r="C16" s="9">
        <f t="shared" si="1"/>
        <v>0</v>
      </c>
      <c r="D16" s="31">
        <f t="shared" si="2"/>
        <v>0</v>
      </c>
      <c r="E16" s="32">
        <f t="shared" si="4"/>
        <v>21.317982382269143</v>
      </c>
      <c r="F16" s="17">
        <f t="shared" si="3"/>
        <v>0.037198892098630754</v>
      </c>
    </row>
    <row r="17" spans="1:6" ht="12.75">
      <c r="A17" s="35">
        <f t="shared" si="0"/>
        <v>40552</v>
      </c>
      <c r="B17" s="30"/>
      <c r="C17" s="9">
        <f t="shared" si="1"/>
        <v>0</v>
      </c>
      <c r="D17" s="31">
        <f t="shared" si="2"/>
        <v>0</v>
      </c>
      <c r="E17" s="32">
        <f t="shared" si="4"/>
        <v>21.716315949795096</v>
      </c>
      <c r="F17" s="17">
        <f t="shared" si="3"/>
        <v>0.037893965728581065</v>
      </c>
    </row>
    <row r="18" spans="1:6" ht="12.75">
      <c r="A18" s="35">
        <f t="shared" si="0"/>
        <v>40559</v>
      </c>
      <c r="B18" s="30"/>
      <c r="C18" s="9">
        <f t="shared" si="1"/>
        <v>0</v>
      </c>
      <c r="D18" s="31">
        <f t="shared" si="2"/>
        <v>0</v>
      </c>
      <c r="E18" s="32">
        <f t="shared" si="4"/>
        <v>21.95868701173325</v>
      </c>
      <c r="F18" s="17">
        <f t="shared" si="3"/>
        <v>0.038316892008338516</v>
      </c>
    </row>
    <row r="19" spans="1:6" ht="12.75">
      <c r="A19" s="35">
        <f t="shared" si="0"/>
        <v>40566</v>
      </c>
      <c r="B19" s="30"/>
      <c r="C19" s="9">
        <f t="shared" si="1"/>
        <v>0</v>
      </c>
      <c r="D19" s="31">
        <f t="shared" si="2"/>
        <v>0</v>
      </c>
      <c r="E19" s="32">
        <f t="shared" si="4"/>
        <v>22.04156130522153</v>
      </c>
      <c r="F19" s="17">
        <f t="shared" si="3"/>
        <v>0.03846150381286768</v>
      </c>
    </row>
    <row r="20" spans="1:6" ht="12.75">
      <c r="A20" s="35">
        <f t="shared" si="0"/>
        <v>40573</v>
      </c>
      <c r="B20" s="30"/>
      <c r="C20" s="9">
        <f t="shared" si="1"/>
        <v>0</v>
      </c>
      <c r="D20" s="31">
        <f t="shared" si="2"/>
        <v>0</v>
      </c>
      <c r="E20" s="32">
        <f t="shared" si="4"/>
        <v>21.96373035456422</v>
      </c>
      <c r="F20" s="17">
        <f t="shared" si="3"/>
        <v>0.038325692408039645</v>
      </c>
    </row>
    <row r="21" spans="1:6" ht="12.75">
      <c r="A21" s="35">
        <f t="shared" si="0"/>
        <v>40580</v>
      </c>
      <c r="B21" s="30"/>
      <c r="C21" s="9">
        <f t="shared" si="1"/>
        <v>0</v>
      </c>
      <c r="D21" s="31">
        <f t="shared" si="2"/>
        <v>0</v>
      </c>
      <c r="E21" s="32">
        <f t="shared" si="4"/>
        <v>21.72632909326463</v>
      </c>
      <c r="F21" s="17">
        <f t="shared" si="3"/>
        <v>0.037911438200263055</v>
      </c>
    </row>
    <row r="22" spans="1:6" ht="12.75">
      <c r="A22" s="35">
        <f t="shared" si="0"/>
        <v>40587</v>
      </c>
      <c r="B22" s="30"/>
      <c r="C22" s="9">
        <f t="shared" si="1"/>
        <v>0</v>
      </c>
      <c r="D22" s="31">
        <f t="shared" si="2"/>
        <v>0</v>
      </c>
      <c r="E22" s="32">
        <f t="shared" si="4"/>
        <v>21.33281931438714</v>
      </c>
      <c r="F22" s="17">
        <f t="shared" si="3"/>
        <v>0.03722478185813216</v>
      </c>
    </row>
    <row r="23" spans="1:6" ht="12.75">
      <c r="A23" s="35">
        <f t="shared" si="0"/>
        <v>40594</v>
      </c>
      <c r="B23" s="30"/>
      <c r="C23" s="9">
        <f t="shared" si="1"/>
        <v>0</v>
      </c>
      <c r="D23" s="31">
        <f t="shared" si="2"/>
        <v>0</v>
      </c>
      <c r="E23" s="32">
        <f t="shared" si="4"/>
        <v>20.788939190575924</v>
      </c>
      <c r="F23" s="17">
        <f t="shared" si="3"/>
        <v>0.03627573622719708</v>
      </c>
    </row>
    <row r="24" spans="1:6" ht="12.75">
      <c r="A24" s="35">
        <f t="shared" si="0"/>
        <v>40601</v>
      </c>
      <c r="B24" s="30"/>
      <c r="C24" s="9">
        <f t="shared" si="1"/>
        <v>0</v>
      </c>
      <c r="D24" s="31">
        <f t="shared" si="2"/>
        <v>0</v>
      </c>
      <c r="E24" s="32">
        <f t="shared" si="4"/>
        <v>20.102619599831165</v>
      </c>
      <c r="F24" s="17">
        <f t="shared" si="3"/>
        <v>0.035078140322317965</v>
      </c>
    </row>
    <row r="25" spans="1:6" ht="12.75">
      <c r="A25" s="35">
        <f t="shared" si="0"/>
        <v>40608</v>
      </c>
      <c r="B25" s="30"/>
      <c r="C25" s="9">
        <f t="shared" si="1"/>
        <v>0</v>
      </c>
      <c r="D25" s="31">
        <f t="shared" si="2"/>
        <v>0</v>
      </c>
      <c r="E25" s="32">
        <f t="shared" si="4"/>
        <v>19.283868477182267</v>
      </c>
      <c r="F25" s="17">
        <f t="shared" si="3"/>
        <v>0.03364945752668995</v>
      </c>
    </row>
    <row r="26" spans="1:6" ht="12.75">
      <c r="A26" s="35">
        <f t="shared" si="0"/>
        <v>40615</v>
      </c>
      <c r="B26" s="30"/>
      <c r="C26" s="9">
        <f t="shared" si="1"/>
        <v>0</v>
      </c>
      <c r="D26" s="31">
        <f t="shared" si="2"/>
        <v>0</v>
      </c>
      <c r="E26" s="32">
        <f t="shared" si="4"/>
        <v>18.344624878650606</v>
      </c>
      <c r="F26" s="17">
        <f t="shared" si="3"/>
        <v>0.032010520940215954</v>
      </c>
    </row>
    <row r="27" spans="1:6" ht="12.75">
      <c r="A27" s="35">
        <f t="shared" si="0"/>
        <v>40622</v>
      </c>
      <c r="B27" s="30"/>
      <c r="C27" s="9">
        <f t="shared" si="1"/>
        <v>0</v>
      </c>
      <c r="D27" s="31">
        <f t="shared" si="2"/>
        <v>0</v>
      </c>
      <c r="E27" s="32">
        <f t="shared" si="4"/>
        <v>17.298584885534073</v>
      </c>
      <c r="F27" s="17">
        <f t="shared" si="3"/>
        <v>0.030185229590544968</v>
      </c>
    </row>
    <row r="28" spans="1:6" ht="12.75">
      <c r="A28" s="35">
        <f t="shared" si="0"/>
        <v>40629</v>
      </c>
      <c r="B28" s="30"/>
      <c r="C28" s="9">
        <f t="shared" si="1"/>
        <v>0</v>
      </c>
      <c r="D28" s="31">
        <f t="shared" si="2"/>
        <v>0</v>
      </c>
      <c r="E28" s="32">
        <f t="shared" si="4"/>
        <v>16.16100188769843</v>
      </c>
      <c r="F28" s="17">
        <f t="shared" si="3"/>
        <v>0.028200199936663593</v>
      </c>
    </row>
    <row r="29" spans="1:6" ht="12.75">
      <c r="A29" s="35">
        <f t="shared" si="0"/>
        <v>40636</v>
      </c>
      <c r="B29" s="30"/>
      <c r="C29" s="9">
        <f t="shared" si="1"/>
        <v>0</v>
      </c>
      <c r="D29" s="31">
        <f t="shared" si="2"/>
        <v>0</v>
      </c>
      <c r="E29" s="32">
        <f t="shared" si="4"/>
        <v>14.948464158139773</v>
      </c>
      <c r="F29" s="17">
        <f t="shared" si="3"/>
        <v>0.026084377746807268</v>
      </c>
    </row>
    <row r="30" spans="1:6" ht="12.75">
      <c r="A30" s="35">
        <f t="shared" si="0"/>
        <v>40643</v>
      </c>
      <c r="B30" s="30"/>
      <c r="C30" s="9">
        <f t="shared" si="1"/>
        <v>0</v>
      </c>
      <c r="D30" s="31">
        <f t="shared" si="2"/>
        <v>0</v>
      </c>
      <c r="E30" s="32">
        <f t="shared" si="4"/>
        <v>13.678652962238852</v>
      </c>
      <c r="F30" s="17">
        <f t="shared" si="3"/>
        <v>0.02386861601031015</v>
      </c>
    </row>
    <row r="31" spans="1:6" ht="12.75">
      <c r="A31" s="35">
        <f t="shared" si="0"/>
        <v>40650</v>
      </c>
      <c r="B31" s="30"/>
      <c r="C31" s="9">
        <f t="shared" si="1"/>
        <v>0</v>
      </c>
      <c r="D31" s="31">
        <f t="shared" si="2"/>
        <v>0</v>
      </c>
      <c r="E31" s="32">
        <f t="shared" si="4"/>
        <v>12.370084728956934</v>
      </c>
      <c r="F31" s="17">
        <f t="shared" si="3"/>
        <v>0.021585225038280996</v>
      </c>
    </row>
    <row r="32" spans="1:6" ht="12.75">
      <c r="A32" s="35">
        <f t="shared" si="0"/>
        <v>40657</v>
      </c>
      <c r="B32" s="30"/>
      <c r="C32" s="9">
        <f t="shared" si="1"/>
        <v>0</v>
      </c>
      <c r="D32" s="31">
        <f t="shared" si="2"/>
        <v>0</v>
      </c>
      <c r="E32" s="32">
        <f t="shared" si="4"/>
        <v>11.041841043668056</v>
      </c>
      <c r="F32" s="17">
        <f t="shared" si="3"/>
        <v>0.0192675013135985</v>
      </c>
    </row>
    <row r="33" spans="1:6" ht="12.75">
      <c r="A33" s="35">
        <f t="shared" si="0"/>
        <v>40664</v>
      </c>
      <c r="B33" s="30"/>
      <c r="C33" s="9">
        <f t="shared" si="1"/>
        <v>0</v>
      </c>
      <c r="D33" s="31">
        <f t="shared" si="2"/>
        <v>0</v>
      </c>
      <c r="E33" s="32">
        <f t="shared" si="4"/>
        <v>9.713290399830003</v>
      </c>
      <c r="F33" s="17">
        <f t="shared" si="3"/>
        <v>0.016949241960461832</v>
      </c>
    </row>
    <row r="34" spans="1:6" ht="12.75">
      <c r="A34" s="35">
        <f t="shared" si="0"/>
        <v>40671</v>
      </c>
      <c r="B34" s="30"/>
      <c r="C34" s="9">
        <f t="shared" si="1"/>
        <v>0</v>
      </c>
      <c r="D34" s="31">
        <f t="shared" si="2"/>
        <v>0</v>
      </c>
      <c r="E34" s="32">
        <f t="shared" si="4"/>
        <v>8.403805766990217</v>
      </c>
      <c r="F34" s="17">
        <f t="shared" si="3"/>
        <v>0.014664251913639337</v>
      </c>
    </row>
    <row r="35" spans="1:6" ht="12.75">
      <c r="A35" s="35">
        <f t="shared" si="0"/>
        <v>40678</v>
      </c>
      <c r="B35" s="30"/>
      <c r="C35" s="9">
        <f t="shared" si="1"/>
        <v>0</v>
      </c>
      <c r="D35" s="31">
        <f t="shared" si="2"/>
        <v>0</v>
      </c>
      <c r="E35" s="32">
        <f t="shared" si="4"/>
        <v>7.132482093481704</v>
      </c>
      <c r="F35" s="17">
        <f t="shared" si="3"/>
        <v>0.012445850973754322</v>
      </c>
    </row>
    <row r="36" spans="1:6" ht="12.75">
      <c r="A36" s="35">
        <f t="shared" si="0"/>
        <v>40685</v>
      </c>
      <c r="B36" s="30"/>
      <c r="C36" s="9">
        <f t="shared" si="1"/>
        <v>0</v>
      </c>
      <c r="D36" s="31">
        <f t="shared" si="2"/>
        <v>0</v>
      </c>
      <c r="E36" s="32">
        <f t="shared" si="4"/>
        <v>5.917857863272733</v>
      </c>
      <c r="F36" s="17">
        <f t="shared" si="3"/>
        <v>0.010326387936881478</v>
      </c>
    </row>
    <row r="37" spans="1:6" ht="12.75">
      <c r="A37" s="35">
        <f t="shared" si="0"/>
        <v>40692</v>
      </c>
      <c r="B37" s="30"/>
      <c r="C37" s="9">
        <f t="shared" si="1"/>
        <v>0</v>
      </c>
      <c r="D37" s="31">
        <f t="shared" si="2"/>
        <v>0</v>
      </c>
      <c r="E37" s="32">
        <f t="shared" si="4"/>
        <v>4.777644767159979</v>
      </c>
      <c r="F37" s="17">
        <f t="shared" si="3"/>
        <v>0.008336768883296852</v>
      </c>
    </row>
    <row r="38" spans="1:6" ht="12.75">
      <c r="A38" s="35">
        <f aca="true" t="shared" si="5" ref="A38:A57">A37+7</f>
        <v>40699</v>
      </c>
      <c r="B38" s="30"/>
      <c r="C38" s="9">
        <f aca="true" t="shared" si="6" ref="C38:C57">IF(B38=0,0,B38-B37)</f>
        <v>0</v>
      </c>
      <c r="D38" s="31">
        <f aca="true" t="shared" si="7" ref="D38:D57">F38*D$2</f>
        <v>0</v>
      </c>
      <c r="E38" s="32">
        <f t="shared" si="4"/>
        <v>3.7284694303240764</v>
      </c>
      <c r="F38" s="17">
        <f aca="true" t="shared" si="8" ref="F38:F57">SIN((A38*366/365+(37+M$4)*7)/365*2*PI())*M$13+1/52</f>
        <v>0.0065060065040219595</v>
      </c>
    </row>
    <row r="39" spans="1:6" ht="12.75">
      <c r="A39" s="35">
        <f t="shared" si="5"/>
        <v>40706</v>
      </c>
      <c r="B39" s="30"/>
      <c r="C39" s="9">
        <f t="shared" si="6"/>
        <v>0</v>
      </c>
      <c r="D39" s="31">
        <f t="shared" si="7"/>
        <v>0</v>
      </c>
      <c r="E39" s="32">
        <f aca="true" t="shared" si="9" ref="E39:E57">E$4*F39</f>
        <v>2.785630962313788</v>
      </c>
      <c r="F39" s="17">
        <f t="shared" si="8"/>
        <v>0.004860797036773126</v>
      </c>
    </row>
    <row r="40" spans="1:6" ht="12.75">
      <c r="A40" s="35">
        <f t="shared" si="5"/>
        <v>40713</v>
      </c>
      <c r="B40" s="30"/>
      <c r="C40" s="9">
        <f t="shared" si="6"/>
        <v>0</v>
      </c>
      <c r="D40" s="31">
        <f t="shared" si="7"/>
        <v>0</v>
      </c>
      <c r="E40" s="32">
        <f t="shared" si="9"/>
        <v>1.9628778649346976</v>
      </c>
      <c r="F40" s="17">
        <f t="shared" si="8"/>
        <v>0.003425130980557852</v>
      </c>
    </row>
    <row r="41" spans="1:6" ht="12.75">
      <c r="A41" s="35">
        <f t="shared" si="5"/>
        <v>40720</v>
      </c>
      <c r="B41" s="30"/>
      <c r="C41" s="9">
        <f t="shared" si="6"/>
        <v>0</v>
      </c>
      <c r="D41" s="31">
        <f t="shared" si="7"/>
        <v>0</v>
      </c>
      <c r="E41" s="32">
        <f t="shared" si="9"/>
        <v>1.2722075511348487</v>
      </c>
      <c r="F41" s="17">
        <f t="shared" si="8"/>
        <v>0.002219943265413804</v>
      </c>
    </row>
    <row r="42" spans="1:6" ht="12.75">
      <c r="A42" s="35">
        <f t="shared" si="5"/>
        <v>40727</v>
      </c>
      <c r="B42" s="30"/>
      <c r="C42" s="9">
        <f t="shared" si="6"/>
        <v>0</v>
      </c>
      <c r="D42" s="31">
        <f t="shared" si="7"/>
        <v>0</v>
      </c>
      <c r="E42" s="32">
        <f t="shared" si="9"/>
        <v>0.723691398332332</v>
      </c>
      <c r="F42" s="17">
        <f t="shared" si="8"/>
        <v>0.001262807978566597</v>
      </c>
    </row>
    <row r="43" spans="1:6" ht="12.75">
      <c r="A43" s="35">
        <f t="shared" si="5"/>
        <v>40734</v>
      </c>
      <c r="B43" s="30"/>
      <c r="C43" s="9">
        <f t="shared" si="6"/>
        <v>0</v>
      </c>
      <c r="D43" s="31">
        <f t="shared" si="7"/>
        <v>0</v>
      </c>
      <c r="E43" s="32">
        <f t="shared" si="9"/>
        <v>0.3253278872558226</v>
      </c>
      <c r="F43" s="17">
        <f t="shared" si="8"/>
        <v>0.0005676820985071433</v>
      </c>
    </row>
    <row r="44" spans="1:6" ht="12.75">
      <c r="A44" s="35">
        <f t="shared" si="5"/>
        <v>40741</v>
      </c>
      <c r="B44" s="30"/>
      <c r="C44" s="9">
        <f t="shared" si="6"/>
        <v>0</v>
      </c>
      <c r="D44" s="31">
        <f t="shared" si="7"/>
        <v>0</v>
      </c>
      <c r="E44" s="32">
        <f t="shared" si="9"/>
        <v>0.08292596783336155</v>
      </c>
      <c r="F44" s="17">
        <f t="shared" si="8"/>
        <v>0.000144701973868476</v>
      </c>
    </row>
    <row r="45" spans="1:6" ht="12.75">
      <c r="A45" s="35">
        <f t="shared" si="5"/>
        <v>40748</v>
      </c>
      <c r="B45" s="30"/>
      <c r="C45" s="9">
        <f t="shared" si="6"/>
        <v>0</v>
      </c>
      <c r="D45" s="31">
        <f t="shared" si="7"/>
        <v>0</v>
      </c>
      <c r="E45" s="32">
        <f t="shared" si="9"/>
        <v>2.035289188671925E-05</v>
      </c>
      <c r="F45" s="17">
        <f t="shared" si="8"/>
        <v>3.5514853873735985E-08</v>
      </c>
    </row>
    <row r="46" spans="1:6" ht="12.75">
      <c r="A46" s="35">
        <f t="shared" si="5"/>
        <v>40755</v>
      </c>
      <c r="B46" s="30"/>
      <c r="C46" s="9">
        <f t="shared" si="6"/>
        <v>0</v>
      </c>
      <c r="D46" s="31">
        <f t="shared" si="7"/>
        <v>0</v>
      </c>
      <c r="E46" s="32">
        <f t="shared" si="9"/>
        <v>0.0778199748575819</v>
      </c>
      <c r="F46" s="17">
        <f t="shared" si="8"/>
        <v>0.0001357922525657522</v>
      </c>
    </row>
    <row r="47" spans="1:6" ht="12.75">
      <c r="A47" s="35">
        <f t="shared" si="5"/>
        <v>40762</v>
      </c>
      <c r="B47" s="30"/>
      <c r="C47" s="9">
        <f t="shared" si="6"/>
        <v>0</v>
      </c>
      <c r="D47" s="31">
        <f t="shared" si="7"/>
        <v>0</v>
      </c>
      <c r="E47" s="32">
        <f t="shared" si="9"/>
        <v>0.3151903570631485</v>
      </c>
      <c r="F47" s="17">
        <f t="shared" si="8"/>
        <v>0.0005499925777531743</v>
      </c>
    </row>
    <row r="48" spans="1:6" ht="12.75">
      <c r="A48" s="35">
        <f t="shared" si="5"/>
        <v>40769</v>
      </c>
      <c r="B48" s="30"/>
      <c r="C48" s="9">
        <f t="shared" si="6"/>
        <v>0</v>
      </c>
      <c r="D48" s="31">
        <f t="shared" si="7"/>
        <v>0</v>
      </c>
      <c r="E48" s="32">
        <f t="shared" si="9"/>
        <v>0.7086701567241893</v>
      </c>
      <c r="F48" s="17">
        <f t="shared" si="8"/>
        <v>0.0012365966075395946</v>
      </c>
    </row>
    <row r="49" spans="1:6" ht="12.75">
      <c r="A49" s="35">
        <f t="shared" si="5"/>
        <v>40776</v>
      </c>
      <c r="B49" s="30"/>
      <c r="C49" s="9">
        <f t="shared" si="6"/>
        <v>0</v>
      </c>
      <c r="D49" s="31">
        <f t="shared" si="7"/>
        <v>0</v>
      </c>
      <c r="E49" s="32">
        <f t="shared" si="9"/>
        <v>1.2525216383544615</v>
      </c>
      <c r="F49" s="17">
        <f t="shared" si="8"/>
        <v>0.002185592259195235</v>
      </c>
    </row>
    <row r="50" spans="1:6" ht="12.75">
      <c r="A50" s="35">
        <f t="shared" si="5"/>
        <v>40783</v>
      </c>
      <c r="B50" s="30"/>
      <c r="C50" s="9">
        <f t="shared" si="6"/>
        <v>0</v>
      </c>
      <c r="D50" s="31">
        <f t="shared" si="7"/>
        <v>0</v>
      </c>
      <c r="E50" s="32">
        <f t="shared" si="9"/>
        <v>1.9388143416150057</v>
      </c>
      <c r="F50" s="17">
        <f t="shared" si="8"/>
        <v>0.0033831412466594595</v>
      </c>
    </row>
    <row r="51" spans="1:6" ht="12.75">
      <c r="A51" s="35">
        <f t="shared" si="5"/>
        <v>40790</v>
      </c>
      <c r="B51" s="30"/>
      <c r="C51" s="9">
        <f t="shared" si="6"/>
        <v>0</v>
      </c>
      <c r="D51" s="31">
        <f t="shared" si="7"/>
        <v>0</v>
      </c>
      <c r="E51" s="32">
        <f t="shared" si="9"/>
        <v>2.7575407235506018</v>
      </c>
      <c r="F51" s="17">
        <f t="shared" si="8"/>
        <v>0.00481178087088842</v>
      </c>
    </row>
    <row r="52" spans="1:6" ht="12.75">
      <c r="A52" s="35">
        <f t="shared" si="5"/>
        <v>40797</v>
      </c>
      <c r="B52" s="30"/>
      <c r="C52" s="9">
        <f t="shared" si="6"/>
        <v>0</v>
      </c>
      <c r="D52" s="31">
        <f t="shared" si="7"/>
        <v>0</v>
      </c>
      <c r="E52" s="32">
        <f t="shared" si="9"/>
        <v>3.696762088908852</v>
      </c>
      <c r="F52" s="17">
        <f t="shared" si="8"/>
        <v>0.006450678661504349</v>
      </c>
    </row>
    <row r="53" spans="1:6" ht="12.75">
      <c r="A53" s="35">
        <f t="shared" si="5"/>
        <v>40804</v>
      </c>
      <c r="B53" s="30"/>
      <c r="C53" s="9">
        <f t="shared" si="6"/>
        <v>0</v>
      </c>
      <c r="D53" s="31">
        <f t="shared" si="7"/>
        <v>0</v>
      </c>
      <c r="E53" s="32">
        <f t="shared" si="9"/>
        <v>4.742782680599522</v>
      </c>
      <c r="F53" s="17">
        <f t="shared" si="8"/>
        <v>0.008275936156585615</v>
      </c>
    </row>
    <row r="54" spans="1:6" ht="12.75">
      <c r="A54" s="35">
        <f t="shared" si="5"/>
        <v>40811</v>
      </c>
      <c r="B54" s="30"/>
      <c r="C54" s="9">
        <f t="shared" si="6"/>
        <v>0</v>
      </c>
      <c r="D54" s="31">
        <f t="shared" si="7"/>
        <v>0</v>
      </c>
      <c r="E54" s="32">
        <f t="shared" si="9"/>
        <v>5.8803493916651846</v>
      </c>
      <c r="F54" s="17">
        <f t="shared" si="8"/>
        <v>0.010260937390807556</v>
      </c>
    </row>
    <row r="55" spans="1:6" ht="12.75">
      <c r="A55" s="35">
        <f t="shared" si="5"/>
        <v>40818</v>
      </c>
      <c r="B55" s="30"/>
      <c r="C55" s="9">
        <f t="shared" si="6"/>
        <v>0</v>
      </c>
      <c r="D55" s="31">
        <f t="shared" si="7"/>
        <v>0</v>
      </c>
      <c r="E55" s="32">
        <f t="shared" si="9"/>
        <v>7.09287418660821</v>
      </c>
      <c r="F55" s="17">
        <f t="shared" si="8"/>
        <v>0.012376737010358557</v>
      </c>
    </row>
    <row r="56" spans="1:6" ht="12.75">
      <c r="A56" s="35">
        <f t="shared" si="5"/>
        <v>40825</v>
      </c>
      <c r="B56" s="30"/>
      <c r="C56" s="9">
        <f t="shared" si="6"/>
        <v>0</v>
      </c>
      <c r="D56" s="31">
        <f t="shared" si="7"/>
        <v>0</v>
      </c>
      <c r="E56" s="32">
        <f t="shared" si="9"/>
        <v>8.362675988657532</v>
      </c>
      <c r="F56" s="17">
        <f t="shared" si="8"/>
        <v>0.014592482355019629</v>
      </c>
    </row>
    <row r="57" spans="1:6" ht="12.75">
      <c r="A57" s="35">
        <f t="shared" si="5"/>
        <v>40832</v>
      </c>
      <c r="B57" s="39"/>
      <c r="C57" s="9">
        <f t="shared" si="6"/>
        <v>0</v>
      </c>
      <c r="D57" s="31">
        <f t="shared" si="7"/>
        <v>0</v>
      </c>
      <c r="E57" s="32">
        <f t="shared" si="9"/>
        <v>9.671238505834445</v>
      </c>
      <c r="F57" s="17">
        <f t="shared" si="8"/>
        <v>0.016875863352710244</v>
      </c>
    </row>
    <row r="58" ht="12.75">
      <c r="A58" s="47"/>
    </row>
  </sheetData>
  <sheetProtection/>
  <printOptions/>
  <pageMargins left="0.75" right="0.75" top="1" bottom="1" header="0.5" footer="0.5"/>
  <pageSetup horizontalDpi="600" verticalDpi="600" orientation="portrait" paperSize="9" scale="97" r:id="rId4"/>
  <colBreaks count="1" manualBreakCount="1">
    <brk id="6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Zeros="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7109375" defaultRowHeight="12.75"/>
  <cols>
    <col min="1" max="1" width="9.140625" style="40" bestFit="1" customWidth="1"/>
    <col min="2" max="2" width="10.28125" style="41" bestFit="1" customWidth="1"/>
    <col min="3" max="3" width="8.8515625" style="42" bestFit="1" customWidth="1"/>
    <col min="4" max="4" width="14.57421875" style="43" bestFit="1" customWidth="1"/>
    <col min="5" max="5" width="9.8515625" style="43" bestFit="1" customWidth="1"/>
    <col min="6" max="6" width="8.28125" style="44" bestFit="1" customWidth="1"/>
    <col min="7" max="11" width="9.7109375" style="6" customWidth="1"/>
    <col min="12" max="12" width="7.7109375" style="6" customWidth="1"/>
    <col min="13" max="13" width="9.8515625" style="38" bestFit="1" customWidth="1"/>
    <col min="14" max="16384" width="9.7109375" style="6" customWidth="1"/>
  </cols>
  <sheetData>
    <row r="1" spans="1:13" ht="12.75">
      <c r="A1" s="1"/>
      <c r="B1" s="2"/>
      <c r="C1" s="2"/>
      <c r="D1" s="3" t="s">
        <v>32</v>
      </c>
      <c r="E1" s="45"/>
      <c r="F1" s="46"/>
      <c r="M1" s="7" t="s">
        <v>0</v>
      </c>
    </row>
    <row r="2" spans="1:14" ht="12.75">
      <c r="A2" s="8"/>
      <c r="B2" s="9"/>
      <c r="C2" s="10" t="s">
        <v>1</v>
      </c>
      <c r="D2" s="11"/>
      <c r="E2" s="16"/>
      <c r="F2" s="46"/>
      <c r="G2" s="13"/>
      <c r="H2" s="13"/>
      <c r="I2" s="13"/>
      <c r="J2" s="13"/>
      <c r="K2" s="13"/>
      <c r="L2" s="13"/>
      <c r="M2" s="7" t="s">
        <v>2</v>
      </c>
      <c r="N2" s="13"/>
    </row>
    <row r="3" spans="1:13" ht="12.75">
      <c r="A3" s="8"/>
      <c r="B3" s="9"/>
      <c r="C3" s="10" t="s">
        <v>3</v>
      </c>
      <c r="D3" s="15" t="s">
        <v>4</v>
      </c>
      <c r="E3" s="16" t="s">
        <v>5</v>
      </c>
      <c r="F3" s="17">
        <f>SUMIF(B5:B60,"&gt;0",F5:F60)</f>
        <v>0.01919449062990469</v>
      </c>
      <c r="M3" s="18">
        <v>10</v>
      </c>
    </row>
    <row r="4" spans="1:14" s="13" customFormat="1" ht="12.75">
      <c r="A4" s="19" t="s">
        <v>11</v>
      </c>
      <c r="B4" s="20" t="s">
        <v>12</v>
      </c>
      <c r="C4" s="21">
        <f>SUM(C6:C60)</f>
        <v>11</v>
      </c>
      <c r="D4" s="22">
        <f>SUMIF(B6:B60,"&gt;0",D6:D60)</f>
        <v>0</v>
      </c>
      <c r="E4" s="23">
        <f>IF(F3=0,0,SUM(C6:C60)/F3)</f>
        <v>573.0811102047265</v>
      </c>
      <c r="F4" s="24"/>
      <c r="G4" s="6"/>
      <c r="H4" s="6"/>
      <c r="I4" s="6"/>
      <c r="J4" s="6"/>
      <c r="K4" s="6"/>
      <c r="L4" s="6"/>
      <c r="M4" s="25">
        <v>5</v>
      </c>
      <c r="N4" s="6"/>
    </row>
    <row r="5" spans="1:13" ht="12.75">
      <c r="A5" s="26">
        <v>40468</v>
      </c>
      <c r="B5" s="27">
        <v>18679</v>
      </c>
      <c r="C5" s="9"/>
      <c r="D5" s="28"/>
      <c r="E5" s="16" t="s">
        <v>6</v>
      </c>
      <c r="F5" s="46"/>
      <c r="M5" s="29">
        <f>100%/52/10*M3</f>
        <v>0.019230769230769232</v>
      </c>
    </row>
    <row r="6" spans="1:13" ht="12.75">
      <c r="A6" s="14">
        <f>A5+7</f>
        <v>40475</v>
      </c>
      <c r="B6" s="30">
        <v>18690</v>
      </c>
      <c r="C6" s="9">
        <f aca="true" t="shared" si="0" ref="C6:C37">IF(B6=0,0,B6-B5)</f>
        <v>11</v>
      </c>
      <c r="D6" s="31">
        <f aca="true" t="shared" si="1" ref="D6:D37">F6*D$2</f>
        <v>0</v>
      </c>
      <c r="E6" s="32">
        <f>F6*E$4</f>
        <v>11</v>
      </c>
      <c r="F6" s="17">
        <f aca="true" t="shared" si="2" ref="F6:F37">SIN((A6*366/365+(37+M$4)*7)/365*2*PI())*M$13+1/52</f>
        <v>0.01919449062990469</v>
      </c>
      <c r="M6" s="33" t="s">
        <v>7</v>
      </c>
    </row>
    <row r="7" spans="1:13" ht="12.75">
      <c r="A7" s="14">
        <f aca="true" t="shared" si="3" ref="A7:A37">A6+7</f>
        <v>40482</v>
      </c>
      <c r="B7" s="30"/>
      <c r="C7" s="9">
        <f t="shared" si="0"/>
        <v>0</v>
      </c>
      <c r="D7" s="31">
        <f t="shared" si="1"/>
        <v>0</v>
      </c>
      <c r="E7" s="32">
        <f aca="true" t="shared" si="4" ref="E7:E38">E$4*F7</f>
        <v>12.328548808495773</v>
      </c>
      <c r="F7" s="17">
        <f t="shared" si="2"/>
        <v>0.021512746780454065</v>
      </c>
      <c r="M7" s="34"/>
    </row>
    <row r="8" spans="1:13" ht="12.75">
      <c r="A8" s="35">
        <f t="shared" si="3"/>
        <v>40489</v>
      </c>
      <c r="B8" s="30"/>
      <c r="C8" s="9">
        <f t="shared" si="0"/>
        <v>0</v>
      </c>
      <c r="D8" s="31">
        <f t="shared" si="1"/>
        <v>0</v>
      </c>
      <c r="E8" s="32">
        <f t="shared" si="4"/>
        <v>13.63802784315406</v>
      </c>
      <c r="F8" s="17">
        <f t="shared" si="2"/>
        <v>0.023797727058709077</v>
      </c>
      <c r="M8" s="34"/>
    </row>
    <row r="9" spans="1:13" ht="12.75">
      <c r="A9" s="35">
        <f t="shared" si="3"/>
        <v>40496</v>
      </c>
      <c r="B9" s="30"/>
      <c r="C9" s="9">
        <f t="shared" si="0"/>
        <v>0</v>
      </c>
      <c r="D9" s="31">
        <f t="shared" si="1"/>
        <v>0</v>
      </c>
      <c r="E9" s="32">
        <f t="shared" si="4"/>
        <v>14.909342237264948</v>
      </c>
      <c r="F9" s="17">
        <f t="shared" si="2"/>
        <v>0.026016111806474933</v>
      </c>
      <c r="M9" s="7" t="s">
        <v>8</v>
      </c>
    </row>
    <row r="10" spans="1:13" ht="12.75">
      <c r="A10" s="35">
        <f t="shared" si="3"/>
        <v>40503</v>
      </c>
      <c r="B10" s="30"/>
      <c r="C10" s="9">
        <f t="shared" si="0"/>
        <v>0</v>
      </c>
      <c r="D10" s="31">
        <f t="shared" si="1"/>
        <v>0</v>
      </c>
      <c r="E10" s="32">
        <f t="shared" si="4"/>
        <v>16.123953642181036</v>
      </c>
      <c r="F10" s="17">
        <f t="shared" si="2"/>
        <v>0.02813555246380559</v>
      </c>
      <c r="M10" s="7" t="s">
        <v>9</v>
      </c>
    </row>
    <row r="11" spans="1:13" ht="12.75">
      <c r="A11" s="35">
        <f t="shared" si="3"/>
        <v>40510</v>
      </c>
      <c r="B11" s="30"/>
      <c r="C11" s="9">
        <f t="shared" si="0"/>
        <v>0</v>
      </c>
      <c r="D11" s="31">
        <f t="shared" si="1"/>
        <v>0</v>
      </c>
      <c r="E11" s="32">
        <f t="shared" si="4"/>
        <v>17.264150554118743</v>
      </c>
      <c r="F11" s="17">
        <f t="shared" si="2"/>
        <v>0.030125143276754186</v>
      </c>
      <c r="M11" s="18">
        <v>10</v>
      </c>
    </row>
    <row r="12" spans="1:13" ht="12.75">
      <c r="A12" s="35">
        <f t="shared" si="3"/>
        <v>40517</v>
      </c>
      <c r="B12" s="30"/>
      <c r="C12" s="9">
        <f t="shared" si="0"/>
        <v>0</v>
      </c>
      <c r="D12" s="31">
        <f t="shared" si="1"/>
        <v>0</v>
      </c>
      <c r="E12" s="32">
        <f t="shared" si="4"/>
        <v>18.31330658389986</v>
      </c>
      <c r="F12" s="17">
        <f t="shared" si="2"/>
        <v>0.03195587196611252</v>
      </c>
      <c r="M12" s="36"/>
    </row>
    <row r="13" spans="1:13" ht="12.75">
      <c r="A13" s="35">
        <f t="shared" si="3"/>
        <v>40524</v>
      </c>
      <c r="B13" s="30"/>
      <c r="C13" s="9">
        <f t="shared" si="0"/>
        <v>0</v>
      </c>
      <c r="D13" s="31">
        <f t="shared" si="1"/>
        <v>0</v>
      </c>
      <c r="E13" s="32">
        <f t="shared" si="4"/>
        <v>19.25612290350867</v>
      </c>
      <c r="F13" s="17">
        <f t="shared" si="2"/>
        <v>0.03360104278542638</v>
      </c>
      <c r="M13" s="37">
        <f>100%/52/10*M11</f>
        <v>0.019230769230769232</v>
      </c>
    </row>
    <row r="14" spans="1:13" ht="12.75">
      <c r="A14" s="35">
        <f t="shared" si="3"/>
        <v>40531</v>
      </c>
      <c r="B14" s="30"/>
      <c r="C14" s="9">
        <f t="shared" si="0"/>
        <v>0</v>
      </c>
      <c r="D14" s="31">
        <f t="shared" si="1"/>
        <v>0</v>
      </c>
      <c r="E14" s="32">
        <f t="shared" si="4"/>
        <v>20.078851334109324</v>
      </c>
      <c r="F14" s="17">
        <f t="shared" si="2"/>
        <v>0.03503666579925552</v>
      </c>
      <c r="M14" s="33" t="s">
        <v>10</v>
      </c>
    </row>
    <row r="15" spans="1:6" ht="12.75">
      <c r="A15" s="35">
        <f t="shared" si="3"/>
        <v>40538</v>
      </c>
      <c r="B15" s="30"/>
      <c r="C15" s="9">
        <f t="shared" si="0"/>
        <v>0</v>
      </c>
      <c r="D15" s="31">
        <f t="shared" si="1"/>
        <v>0</v>
      </c>
      <c r="E15" s="32">
        <f t="shared" si="4"/>
        <v>20.769494822445584</v>
      </c>
      <c r="F15" s="17">
        <f t="shared" si="2"/>
        <v>0.03624180670520779</v>
      </c>
    </row>
    <row r="16" spans="1:6" ht="12.75">
      <c r="A16" s="35">
        <f t="shared" si="3"/>
        <v>40545</v>
      </c>
      <c r="B16" s="30"/>
      <c r="C16" s="9">
        <f t="shared" si="0"/>
        <v>0</v>
      </c>
      <c r="D16" s="31">
        <f t="shared" si="1"/>
        <v>0</v>
      </c>
      <c r="E16" s="32">
        <f t="shared" si="4"/>
        <v>21.317982382269143</v>
      </c>
      <c r="F16" s="17">
        <f t="shared" si="2"/>
        <v>0.037198892098630754</v>
      </c>
    </row>
    <row r="17" spans="1:6" ht="12.75">
      <c r="A17" s="35">
        <f t="shared" si="3"/>
        <v>40552</v>
      </c>
      <c r="B17" s="30"/>
      <c r="C17" s="9">
        <f t="shared" si="0"/>
        <v>0</v>
      </c>
      <c r="D17" s="31">
        <f t="shared" si="1"/>
        <v>0</v>
      </c>
      <c r="E17" s="32">
        <f t="shared" si="4"/>
        <v>21.716315949795096</v>
      </c>
      <c r="F17" s="17">
        <f t="shared" si="2"/>
        <v>0.037893965728581065</v>
      </c>
    </row>
    <row r="18" spans="1:6" ht="12.75">
      <c r="A18" s="35">
        <f t="shared" si="3"/>
        <v>40559</v>
      </c>
      <c r="B18" s="30"/>
      <c r="C18" s="9">
        <f t="shared" si="0"/>
        <v>0</v>
      </c>
      <c r="D18" s="31">
        <f t="shared" si="1"/>
        <v>0</v>
      </c>
      <c r="E18" s="32">
        <f t="shared" si="4"/>
        <v>21.95868701173325</v>
      </c>
      <c r="F18" s="17">
        <f t="shared" si="2"/>
        <v>0.038316892008338516</v>
      </c>
    </row>
    <row r="19" spans="1:6" ht="12.75">
      <c r="A19" s="35">
        <f t="shared" si="3"/>
        <v>40566</v>
      </c>
      <c r="B19" s="30"/>
      <c r="C19" s="9">
        <f t="shared" si="0"/>
        <v>0</v>
      </c>
      <c r="D19" s="31">
        <f t="shared" si="1"/>
        <v>0</v>
      </c>
      <c r="E19" s="32">
        <f t="shared" si="4"/>
        <v>22.04156130522153</v>
      </c>
      <c r="F19" s="17">
        <f t="shared" si="2"/>
        <v>0.03846150381286768</v>
      </c>
    </row>
    <row r="20" spans="1:6" ht="12.75">
      <c r="A20" s="35">
        <f t="shared" si="3"/>
        <v>40573</v>
      </c>
      <c r="B20" s="30"/>
      <c r="C20" s="9">
        <f t="shared" si="0"/>
        <v>0</v>
      </c>
      <c r="D20" s="31">
        <f t="shared" si="1"/>
        <v>0</v>
      </c>
      <c r="E20" s="32">
        <f t="shared" si="4"/>
        <v>21.96373035456422</v>
      </c>
      <c r="F20" s="17">
        <f t="shared" si="2"/>
        <v>0.038325692408039645</v>
      </c>
    </row>
    <row r="21" spans="1:6" ht="12.75">
      <c r="A21" s="35">
        <f t="shared" si="3"/>
        <v>40580</v>
      </c>
      <c r="B21" s="30"/>
      <c r="C21" s="9">
        <f t="shared" si="0"/>
        <v>0</v>
      </c>
      <c r="D21" s="31">
        <f t="shared" si="1"/>
        <v>0</v>
      </c>
      <c r="E21" s="32">
        <f t="shared" si="4"/>
        <v>21.72632909326463</v>
      </c>
      <c r="F21" s="17">
        <f t="shared" si="2"/>
        <v>0.037911438200263055</v>
      </c>
    </row>
    <row r="22" spans="1:6" ht="12.75">
      <c r="A22" s="35">
        <f t="shared" si="3"/>
        <v>40587</v>
      </c>
      <c r="B22" s="30"/>
      <c r="C22" s="9">
        <f t="shared" si="0"/>
        <v>0</v>
      </c>
      <c r="D22" s="31">
        <f t="shared" si="1"/>
        <v>0</v>
      </c>
      <c r="E22" s="32">
        <f t="shared" si="4"/>
        <v>21.33281931438714</v>
      </c>
      <c r="F22" s="17">
        <f t="shared" si="2"/>
        <v>0.03722478185813216</v>
      </c>
    </row>
    <row r="23" spans="1:6" ht="12.75">
      <c r="A23" s="35">
        <f t="shared" si="3"/>
        <v>40594</v>
      </c>
      <c r="B23" s="30"/>
      <c r="C23" s="9">
        <f t="shared" si="0"/>
        <v>0</v>
      </c>
      <c r="D23" s="31">
        <f t="shared" si="1"/>
        <v>0</v>
      </c>
      <c r="E23" s="32">
        <f t="shared" si="4"/>
        <v>20.788939190575924</v>
      </c>
      <c r="F23" s="17">
        <f t="shared" si="2"/>
        <v>0.03627573622719708</v>
      </c>
    </row>
    <row r="24" spans="1:6" ht="12.75">
      <c r="A24" s="35">
        <f t="shared" si="3"/>
        <v>40601</v>
      </c>
      <c r="B24" s="30"/>
      <c r="C24" s="9">
        <f t="shared" si="0"/>
        <v>0</v>
      </c>
      <c r="D24" s="31">
        <f t="shared" si="1"/>
        <v>0</v>
      </c>
      <c r="E24" s="32">
        <f t="shared" si="4"/>
        <v>20.102619599831165</v>
      </c>
      <c r="F24" s="17">
        <f t="shared" si="2"/>
        <v>0.035078140322317965</v>
      </c>
    </row>
    <row r="25" spans="1:6" ht="12.75">
      <c r="A25" s="35">
        <f t="shared" si="3"/>
        <v>40608</v>
      </c>
      <c r="B25" s="30"/>
      <c r="C25" s="9">
        <f t="shared" si="0"/>
        <v>0</v>
      </c>
      <c r="D25" s="31">
        <f t="shared" si="1"/>
        <v>0</v>
      </c>
      <c r="E25" s="32">
        <f t="shared" si="4"/>
        <v>19.283868477182267</v>
      </c>
      <c r="F25" s="17">
        <f t="shared" si="2"/>
        <v>0.03364945752668995</v>
      </c>
    </row>
    <row r="26" spans="1:6" ht="12.75">
      <c r="A26" s="35">
        <f t="shared" si="3"/>
        <v>40615</v>
      </c>
      <c r="B26" s="30"/>
      <c r="C26" s="9">
        <f t="shared" si="0"/>
        <v>0</v>
      </c>
      <c r="D26" s="31">
        <f t="shared" si="1"/>
        <v>0</v>
      </c>
      <c r="E26" s="32">
        <f t="shared" si="4"/>
        <v>18.344624878650606</v>
      </c>
      <c r="F26" s="17">
        <f t="shared" si="2"/>
        <v>0.032010520940215954</v>
      </c>
    </row>
    <row r="27" spans="1:6" ht="12.75">
      <c r="A27" s="35">
        <f t="shared" si="3"/>
        <v>40622</v>
      </c>
      <c r="B27" s="30"/>
      <c r="C27" s="9">
        <f t="shared" si="0"/>
        <v>0</v>
      </c>
      <c r="D27" s="31">
        <f t="shared" si="1"/>
        <v>0</v>
      </c>
      <c r="E27" s="32">
        <f t="shared" si="4"/>
        <v>17.298584885534073</v>
      </c>
      <c r="F27" s="17">
        <f t="shared" si="2"/>
        <v>0.030185229590544968</v>
      </c>
    </row>
    <row r="28" spans="1:6" ht="12.75">
      <c r="A28" s="35">
        <f t="shared" si="3"/>
        <v>40629</v>
      </c>
      <c r="B28" s="30"/>
      <c r="C28" s="9">
        <f t="shared" si="0"/>
        <v>0</v>
      </c>
      <c r="D28" s="31">
        <f t="shared" si="1"/>
        <v>0</v>
      </c>
      <c r="E28" s="32">
        <f t="shared" si="4"/>
        <v>16.16100188769843</v>
      </c>
      <c r="F28" s="17">
        <f t="shared" si="2"/>
        <v>0.028200199936663593</v>
      </c>
    </row>
    <row r="29" spans="1:6" ht="12.75">
      <c r="A29" s="35">
        <f t="shared" si="3"/>
        <v>40636</v>
      </c>
      <c r="B29" s="30"/>
      <c r="C29" s="9">
        <f t="shared" si="0"/>
        <v>0</v>
      </c>
      <c r="D29" s="31">
        <f t="shared" si="1"/>
        <v>0</v>
      </c>
      <c r="E29" s="32">
        <f t="shared" si="4"/>
        <v>14.948464158139773</v>
      </c>
      <c r="F29" s="17">
        <f t="shared" si="2"/>
        <v>0.026084377746807268</v>
      </c>
    </row>
    <row r="30" spans="1:6" ht="12.75">
      <c r="A30" s="35">
        <f t="shared" si="3"/>
        <v>40643</v>
      </c>
      <c r="B30" s="30"/>
      <c r="C30" s="9">
        <f t="shared" si="0"/>
        <v>0</v>
      </c>
      <c r="D30" s="31">
        <f t="shared" si="1"/>
        <v>0</v>
      </c>
      <c r="E30" s="32">
        <f t="shared" si="4"/>
        <v>13.678652962238852</v>
      </c>
      <c r="F30" s="17">
        <f t="shared" si="2"/>
        <v>0.02386861601031015</v>
      </c>
    </row>
    <row r="31" spans="1:6" ht="12.75">
      <c r="A31" s="35">
        <f t="shared" si="3"/>
        <v>40650</v>
      </c>
      <c r="B31" s="30"/>
      <c r="C31" s="9">
        <f t="shared" si="0"/>
        <v>0</v>
      </c>
      <c r="D31" s="31">
        <f t="shared" si="1"/>
        <v>0</v>
      </c>
      <c r="E31" s="32">
        <f t="shared" si="4"/>
        <v>12.370084728956934</v>
      </c>
      <c r="F31" s="17">
        <f t="shared" si="2"/>
        <v>0.021585225038280996</v>
      </c>
    </row>
    <row r="32" spans="1:6" ht="12.75">
      <c r="A32" s="35">
        <f t="shared" si="3"/>
        <v>40657</v>
      </c>
      <c r="B32" s="30"/>
      <c r="C32" s="9">
        <f t="shared" si="0"/>
        <v>0</v>
      </c>
      <c r="D32" s="31">
        <f t="shared" si="1"/>
        <v>0</v>
      </c>
      <c r="E32" s="32">
        <f t="shared" si="4"/>
        <v>11.041841043668056</v>
      </c>
      <c r="F32" s="17">
        <f t="shared" si="2"/>
        <v>0.0192675013135985</v>
      </c>
    </row>
    <row r="33" spans="1:6" ht="12.75">
      <c r="A33" s="35">
        <f t="shared" si="3"/>
        <v>40664</v>
      </c>
      <c r="B33" s="30"/>
      <c r="C33" s="9">
        <f t="shared" si="0"/>
        <v>0</v>
      </c>
      <c r="D33" s="31">
        <f t="shared" si="1"/>
        <v>0</v>
      </c>
      <c r="E33" s="32">
        <f t="shared" si="4"/>
        <v>9.713290399830003</v>
      </c>
      <c r="F33" s="17">
        <f t="shared" si="2"/>
        <v>0.016949241960461832</v>
      </c>
    </row>
    <row r="34" spans="1:6" ht="12.75">
      <c r="A34" s="35">
        <f t="shared" si="3"/>
        <v>40671</v>
      </c>
      <c r="B34" s="30"/>
      <c r="C34" s="9">
        <f t="shared" si="0"/>
        <v>0</v>
      </c>
      <c r="D34" s="31">
        <f t="shared" si="1"/>
        <v>0</v>
      </c>
      <c r="E34" s="32">
        <f t="shared" si="4"/>
        <v>8.403805766990217</v>
      </c>
      <c r="F34" s="17">
        <f t="shared" si="2"/>
        <v>0.014664251913639337</v>
      </c>
    </row>
    <row r="35" spans="1:6" ht="12.75">
      <c r="A35" s="35">
        <f t="shared" si="3"/>
        <v>40678</v>
      </c>
      <c r="B35" s="30"/>
      <c r="C35" s="9">
        <f t="shared" si="0"/>
        <v>0</v>
      </c>
      <c r="D35" s="31">
        <f t="shared" si="1"/>
        <v>0</v>
      </c>
      <c r="E35" s="32">
        <f t="shared" si="4"/>
        <v>7.132482093481704</v>
      </c>
      <c r="F35" s="17">
        <f t="shared" si="2"/>
        <v>0.012445850973754322</v>
      </c>
    </row>
    <row r="36" spans="1:6" ht="12.75">
      <c r="A36" s="35">
        <f t="shared" si="3"/>
        <v>40685</v>
      </c>
      <c r="B36" s="30"/>
      <c r="C36" s="9">
        <f t="shared" si="0"/>
        <v>0</v>
      </c>
      <c r="D36" s="31">
        <f t="shared" si="1"/>
        <v>0</v>
      </c>
      <c r="E36" s="32">
        <f t="shared" si="4"/>
        <v>5.917857863272733</v>
      </c>
      <c r="F36" s="17">
        <f t="shared" si="2"/>
        <v>0.010326387936881478</v>
      </c>
    </row>
    <row r="37" spans="1:6" ht="12.75">
      <c r="A37" s="35">
        <f t="shared" si="3"/>
        <v>40692</v>
      </c>
      <c r="B37" s="30"/>
      <c r="C37" s="9">
        <f t="shared" si="0"/>
        <v>0</v>
      </c>
      <c r="D37" s="31">
        <f t="shared" si="1"/>
        <v>0</v>
      </c>
      <c r="E37" s="32">
        <f t="shared" si="4"/>
        <v>4.777644767159979</v>
      </c>
      <c r="F37" s="17">
        <f t="shared" si="2"/>
        <v>0.008336768883296852</v>
      </c>
    </row>
    <row r="38" spans="1:6" ht="12.75">
      <c r="A38" s="35">
        <f aca="true" t="shared" si="5" ref="A38:A57">A37+7</f>
        <v>40699</v>
      </c>
      <c r="B38" s="30"/>
      <c r="C38" s="9">
        <f aca="true" t="shared" si="6" ref="C38:C57">IF(B38=0,0,B38-B37)</f>
        <v>0</v>
      </c>
      <c r="D38" s="31">
        <f aca="true" t="shared" si="7" ref="D38:D57">F38*D$2</f>
        <v>0</v>
      </c>
      <c r="E38" s="32">
        <f t="shared" si="4"/>
        <v>3.7284694303240764</v>
      </c>
      <c r="F38" s="17">
        <f aca="true" t="shared" si="8" ref="F38:F57">SIN((A38*366/365+(37+M$4)*7)/365*2*PI())*M$13+1/52</f>
        <v>0.0065060065040219595</v>
      </c>
    </row>
    <row r="39" spans="1:6" ht="12.75">
      <c r="A39" s="35">
        <f t="shared" si="5"/>
        <v>40706</v>
      </c>
      <c r="B39" s="30"/>
      <c r="C39" s="9">
        <f t="shared" si="6"/>
        <v>0</v>
      </c>
      <c r="D39" s="31">
        <f t="shared" si="7"/>
        <v>0</v>
      </c>
      <c r="E39" s="32">
        <f aca="true" t="shared" si="9" ref="E39:E57">E$4*F39</f>
        <v>2.785630962313788</v>
      </c>
      <c r="F39" s="17">
        <f t="shared" si="8"/>
        <v>0.004860797036773126</v>
      </c>
    </row>
    <row r="40" spans="1:6" ht="12.75">
      <c r="A40" s="35">
        <f t="shared" si="5"/>
        <v>40713</v>
      </c>
      <c r="B40" s="30"/>
      <c r="C40" s="9">
        <f t="shared" si="6"/>
        <v>0</v>
      </c>
      <c r="D40" s="31">
        <f t="shared" si="7"/>
        <v>0</v>
      </c>
      <c r="E40" s="32">
        <f t="shared" si="9"/>
        <v>1.9628778649346976</v>
      </c>
      <c r="F40" s="17">
        <f t="shared" si="8"/>
        <v>0.003425130980557852</v>
      </c>
    </row>
    <row r="41" spans="1:6" ht="12.75">
      <c r="A41" s="35">
        <f t="shared" si="5"/>
        <v>40720</v>
      </c>
      <c r="B41" s="30"/>
      <c r="C41" s="9">
        <f t="shared" si="6"/>
        <v>0</v>
      </c>
      <c r="D41" s="31">
        <f t="shared" si="7"/>
        <v>0</v>
      </c>
      <c r="E41" s="32">
        <f t="shared" si="9"/>
        <v>1.2722075511348487</v>
      </c>
      <c r="F41" s="17">
        <f t="shared" si="8"/>
        <v>0.002219943265413804</v>
      </c>
    </row>
    <row r="42" spans="1:6" ht="12.75">
      <c r="A42" s="35">
        <f t="shared" si="5"/>
        <v>40727</v>
      </c>
      <c r="B42" s="30"/>
      <c r="C42" s="9">
        <f t="shared" si="6"/>
        <v>0</v>
      </c>
      <c r="D42" s="31">
        <f t="shared" si="7"/>
        <v>0</v>
      </c>
      <c r="E42" s="32">
        <f t="shared" si="9"/>
        <v>0.723691398332332</v>
      </c>
      <c r="F42" s="17">
        <f t="shared" si="8"/>
        <v>0.001262807978566597</v>
      </c>
    </row>
    <row r="43" spans="1:6" ht="12.75">
      <c r="A43" s="35">
        <f t="shared" si="5"/>
        <v>40734</v>
      </c>
      <c r="B43" s="30"/>
      <c r="C43" s="9">
        <f t="shared" si="6"/>
        <v>0</v>
      </c>
      <c r="D43" s="31">
        <f t="shared" si="7"/>
        <v>0</v>
      </c>
      <c r="E43" s="32">
        <f t="shared" si="9"/>
        <v>0.3253278872558226</v>
      </c>
      <c r="F43" s="17">
        <f t="shared" si="8"/>
        <v>0.0005676820985071433</v>
      </c>
    </row>
    <row r="44" spans="1:6" ht="12.75">
      <c r="A44" s="35">
        <f t="shared" si="5"/>
        <v>40741</v>
      </c>
      <c r="B44" s="30"/>
      <c r="C44" s="9">
        <f t="shared" si="6"/>
        <v>0</v>
      </c>
      <c r="D44" s="31">
        <f t="shared" si="7"/>
        <v>0</v>
      </c>
      <c r="E44" s="32">
        <f t="shared" si="9"/>
        <v>0.08292596783336155</v>
      </c>
      <c r="F44" s="17">
        <f t="shared" si="8"/>
        <v>0.000144701973868476</v>
      </c>
    </row>
    <row r="45" spans="1:6" ht="12.75">
      <c r="A45" s="35">
        <f t="shared" si="5"/>
        <v>40748</v>
      </c>
      <c r="B45" s="30"/>
      <c r="C45" s="9">
        <f t="shared" si="6"/>
        <v>0</v>
      </c>
      <c r="D45" s="31">
        <f t="shared" si="7"/>
        <v>0</v>
      </c>
      <c r="E45" s="32">
        <f t="shared" si="9"/>
        <v>2.035289188671925E-05</v>
      </c>
      <c r="F45" s="17">
        <f t="shared" si="8"/>
        <v>3.5514853873735985E-08</v>
      </c>
    </row>
    <row r="46" spans="1:6" ht="12.75">
      <c r="A46" s="35">
        <f t="shared" si="5"/>
        <v>40755</v>
      </c>
      <c r="B46" s="30"/>
      <c r="C46" s="9">
        <f t="shared" si="6"/>
        <v>0</v>
      </c>
      <c r="D46" s="31">
        <f t="shared" si="7"/>
        <v>0</v>
      </c>
      <c r="E46" s="32">
        <f t="shared" si="9"/>
        <v>0.0778199748575819</v>
      </c>
      <c r="F46" s="17">
        <f t="shared" si="8"/>
        <v>0.0001357922525657522</v>
      </c>
    </row>
    <row r="47" spans="1:6" ht="12.75">
      <c r="A47" s="35">
        <f t="shared" si="5"/>
        <v>40762</v>
      </c>
      <c r="B47" s="30"/>
      <c r="C47" s="9">
        <f t="shared" si="6"/>
        <v>0</v>
      </c>
      <c r="D47" s="31">
        <f t="shared" si="7"/>
        <v>0</v>
      </c>
      <c r="E47" s="32">
        <f t="shared" si="9"/>
        <v>0.3151903570631485</v>
      </c>
      <c r="F47" s="17">
        <f t="shared" si="8"/>
        <v>0.0005499925777531743</v>
      </c>
    </row>
    <row r="48" spans="1:6" ht="12.75">
      <c r="A48" s="35">
        <f t="shared" si="5"/>
        <v>40769</v>
      </c>
      <c r="B48" s="30"/>
      <c r="C48" s="9">
        <f t="shared" si="6"/>
        <v>0</v>
      </c>
      <c r="D48" s="31">
        <f t="shared" si="7"/>
        <v>0</v>
      </c>
      <c r="E48" s="32">
        <f t="shared" si="9"/>
        <v>0.7086701567241893</v>
      </c>
      <c r="F48" s="17">
        <f t="shared" si="8"/>
        <v>0.0012365966075395946</v>
      </c>
    </row>
    <row r="49" spans="1:6" ht="12.75">
      <c r="A49" s="35">
        <f t="shared" si="5"/>
        <v>40776</v>
      </c>
      <c r="B49" s="30"/>
      <c r="C49" s="9">
        <f t="shared" si="6"/>
        <v>0</v>
      </c>
      <c r="D49" s="31">
        <f t="shared" si="7"/>
        <v>0</v>
      </c>
      <c r="E49" s="32">
        <f t="shared" si="9"/>
        <v>1.2525216383544615</v>
      </c>
      <c r="F49" s="17">
        <f t="shared" si="8"/>
        <v>0.002185592259195235</v>
      </c>
    </row>
    <row r="50" spans="1:6" ht="12.75">
      <c r="A50" s="35">
        <f t="shared" si="5"/>
        <v>40783</v>
      </c>
      <c r="B50" s="30"/>
      <c r="C50" s="9">
        <f t="shared" si="6"/>
        <v>0</v>
      </c>
      <c r="D50" s="31">
        <f t="shared" si="7"/>
        <v>0</v>
      </c>
      <c r="E50" s="32">
        <f t="shared" si="9"/>
        <v>1.9388143416150057</v>
      </c>
      <c r="F50" s="17">
        <f t="shared" si="8"/>
        <v>0.0033831412466594595</v>
      </c>
    </row>
    <row r="51" spans="1:6" ht="12.75">
      <c r="A51" s="35">
        <f t="shared" si="5"/>
        <v>40790</v>
      </c>
      <c r="B51" s="30"/>
      <c r="C51" s="9">
        <f t="shared" si="6"/>
        <v>0</v>
      </c>
      <c r="D51" s="31">
        <f t="shared" si="7"/>
        <v>0</v>
      </c>
      <c r="E51" s="32">
        <f t="shared" si="9"/>
        <v>2.7575407235506018</v>
      </c>
      <c r="F51" s="17">
        <f t="shared" si="8"/>
        <v>0.00481178087088842</v>
      </c>
    </row>
    <row r="52" spans="1:6" ht="12.75">
      <c r="A52" s="35">
        <f t="shared" si="5"/>
        <v>40797</v>
      </c>
      <c r="B52" s="30"/>
      <c r="C52" s="9">
        <f t="shared" si="6"/>
        <v>0</v>
      </c>
      <c r="D52" s="31">
        <f t="shared" si="7"/>
        <v>0</v>
      </c>
      <c r="E52" s="32">
        <f t="shared" si="9"/>
        <v>3.696762088908852</v>
      </c>
      <c r="F52" s="17">
        <f t="shared" si="8"/>
        <v>0.006450678661504349</v>
      </c>
    </row>
    <row r="53" spans="1:6" ht="12.75">
      <c r="A53" s="35">
        <f t="shared" si="5"/>
        <v>40804</v>
      </c>
      <c r="B53" s="30"/>
      <c r="C53" s="9">
        <f t="shared" si="6"/>
        <v>0</v>
      </c>
      <c r="D53" s="31">
        <f t="shared" si="7"/>
        <v>0</v>
      </c>
      <c r="E53" s="32">
        <f t="shared" si="9"/>
        <v>4.742782680599522</v>
      </c>
      <c r="F53" s="17">
        <f t="shared" si="8"/>
        <v>0.008275936156585615</v>
      </c>
    </row>
    <row r="54" spans="1:6" ht="12.75">
      <c r="A54" s="35">
        <f t="shared" si="5"/>
        <v>40811</v>
      </c>
      <c r="B54" s="30"/>
      <c r="C54" s="9">
        <f t="shared" si="6"/>
        <v>0</v>
      </c>
      <c r="D54" s="31">
        <f t="shared" si="7"/>
        <v>0</v>
      </c>
      <c r="E54" s="32">
        <f t="shared" si="9"/>
        <v>5.8803493916651846</v>
      </c>
      <c r="F54" s="17">
        <f t="shared" si="8"/>
        <v>0.010260937390807556</v>
      </c>
    </row>
    <row r="55" spans="1:6" ht="12.75">
      <c r="A55" s="35">
        <f t="shared" si="5"/>
        <v>40818</v>
      </c>
      <c r="B55" s="30"/>
      <c r="C55" s="9">
        <f t="shared" si="6"/>
        <v>0</v>
      </c>
      <c r="D55" s="31">
        <f t="shared" si="7"/>
        <v>0</v>
      </c>
      <c r="E55" s="32">
        <f t="shared" si="9"/>
        <v>7.09287418660821</v>
      </c>
      <c r="F55" s="17">
        <f t="shared" si="8"/>
        <v>0.012376737010358557</v>
      </c>
    </row>
    <row r="56" spans="1:6" ht="12.75">
      <c r="A56" s="35">
        <f t="shared" si="5"/>
        <v>40825</v>
      </c>
      <c r="B56" s="30"/>
      <c r="C56" s="9">
        <f t="shared" si="6"/>
        <v>0</v>
      </c>
      <c r="D56" s="31">
        <f t="shared" si="7"/>
        <v>0</v>
      </c>
      <c r="E56" s="32">
        <f t="shared" si="9"/>
        <v>8.362675988657532</v>
      </c>
      <c r="F56" s="17">
        <f t="shared" si="8"/>
        <v>0.014592482355019629</v>
      </c>
    </row>
    <row r="57" spans="1:6" ht="12.75">
      <c r="A57" s="35">
        <f t="shared" si="5"/>
        <v>40832</v>
      </c>
      <c r="B57" s="39"/>
      <c r="C57" s="9">
        <f t="shared" si="6"/>
        <v>0</v>
      </c>
      <c r="D57" s="31">
        <f t="shared" si="7"/>
        <v>0</v>
      </c>
      <c r="E57" s="32">
        <f t="shared" si="9"/>
        <v>9.671238505834445</v>
      </c>
      <c r="F57" s="17">
        <f t="shared" si="8"/>
        <v>0.016875863352710244</v>
      </c>
    </row>
    <row r="58" ht="12.75">
      <c r="A58" s="47"/>
    </row>
  </sheetData>
  <sheetProtection/>
  <printOptions/>
  <pageMargins left="0.75" right="0.75" top="1" bottom="1" header="0.5" footer="0.5"/>
  <pageSetup horizontalDpi="600" verticalDpi="600" orientation="portrait" paperSize="9" scale="97" r:id="rId4"/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WGR</cp:lastModifiedBy>
  <dcterms:created xsi:type="dcterms:W3CDTF">2005-08-29T20:31:39Z</dcterms:created>
  <dcterms:modified xsi:type="dcterms:W3CDTF">2013-09-17T11:56:26Z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